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rstensfejare.sharepoint.com/sites/SSRKansli/Delade dokument/Förbundet/Taxor/2022/"/>
    </mc:Choice>
  </mc:AlternateContent>
  <xr:revisionPtr revIDLastSave="28" documentId="8_{15A7E2DE-6E54-4782-83BA-D260BD9CFEB7}" xr6:coauthVersionLast="47" xr6:coauthVersionMax="47" xr10:uidLastSave="{1FDD0066-FBE2-46DF-B162-911E0EB8F5B0}"/>
  <bookViews>
    <workbookView xWindow="-120" yWindow="-120" windowWidth="51840" windowHeight="21240" xr2:uid="{81B1E0BD-AF06-4734-8778-21C9E50EA5A1}"/>
  </bookViews>
  <sheets>
    <sheet name="Övertid 2022" sheetId="2" r:id="rId1"/>
    <sheet name="OB 2022" sheetId="3" r:id="rId2"/>
    <sheet name="Lönetabell 2022" sheetId="4" r:id="rId3"/>
    <sheet name="Medianlön" sheetId="1" r:id="rId4"/>
  </sheets>
  <definedNames>
    <definedName name="_xlnm._FilterDatabase" localSheetId="3" hidden="1">Medianlön!$X$1:$X$8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C12" i="2"/>
  <c r="C10" i="2"/>
  <c r="C2" i="1" l="1"/>
  <c r="C3" i="1"/>
  <c r="C4" i="1"/>
  <c r="C5" i="1"/>
  <c r="C6" i="1"/>
  <c r="C7" i="1"/>
  <c r="C8" i="1"/>
  <c r="C9" i="1"/>
  <c r="J3" i="4"/>
  <c r="J2" i="4" s="1"/>
  <c r="B10" i="3" l="1"/>
  <c r="A12" i="1"/>
  <c r="E4" i="1" s="1"/>
  <c r="C14" i="4"/>
  <c r="E14" i="4" s="1"/>
  <c r="C13" i="4"/>
  <c r="E13" i="4" s="1"/>
  <c r="C12" i="4"/>
  <c r="E12" i="4" s="1"/>
  <c r="C11" i="4"/>
  <c r="E11" i="4" s="1"/>
  <c r="C10" i="4"/>
  <c r="D10" i="4" s="1"/>
  <c r="J10" i="4" s="1"/>
  <c r="C9" i="4"/>
  <c r="E9" i="4" s="1"/>
  <c r="C8" i="4"/>
  <c r="E8" i="4" s="1"/>
  <c r="D7" i="4"/>
  <c r="C7" i="4"/>
  <c r="E7" i="4" s="1"/>
  <c r="B24" i="3"/>
  <c r="B19" i="3"/>
  <c r="H8" i="4" l="1"/>
  <c r="F8" i="4"/>
  <c r="F11" i="4"/>
  <c r="H11" i="4"/>
  <c r="F7" i="4"/>
  <c r="H7" i="4"/>
  <c r="C9" i="2"/>
  <c r="H13" i="4"/>
  <c r="F13" i="4"/>
  <c r="K7" i="4"/>
  <c r="J7" i="4"/>
  <c r="H9" i="4"/>
  <c r="F9" i="4"/>
  <c r="H12" i="4"/>
  <c r="F12" i="4"/>
  <c r="H14" i="4"/>
  <c r="F14" i="4"/>
  <c r="B13" i="1"/>
  <c r="B14" i="1" a="1"/>
  <c r="B14" i="1" s="1"/>
  <c r="D9" i="4"/>
  <c r="K10" i="4"/>
  <c r="D14" i="4"/>
  <c r="J14" i="4" s="1"/>
  <c r="D13" i="4"/>
  <c r="J13" i="4" s="1"/>
  <c r="D12" i="4"/>
  <c r="J12" i="4" s="1"/>
  <c r="E10" i="4"/>
  <c r="D8" i="4"/>
  <c r="J8" i="4" s="1"/>
  <c r="D11" i="4"/>
  <c r="J11" i="4" s="1"/>
  <c r="K9" i="4" l="1"/>
  <c r="J9" i="4"/>
  <c r="F10" i="4"/>
  <c r="H10" i="4"/>
  <c r="K12" i="4"/>
  <c r="K13" i="4"/>
  <c r="K14" i="4"/>
  <c r="K11" i="4"/>
  <c r="K8" i="4"/>
  <c r="A14" i="1" l="1" a="1"/>
  <c r="A14" i="1" s="1"/>
  <c r="A13" i="1"/>
  <c r="B15" i="1" s="1" a="1"/>
  <c r="B15" i="1" s="1"/>
  <c r="F4" i="1" l="1"/>
  <c r="H4" i="1" l="1"/>
  <c r="G4" i="1"/>
  <c r="I4" i="1" s="1"/>
  <c r="C10" i="3" l="1"/>
  <c r="L4" i="1"/>
  <c r="J4" i="1"/>
  <c r="O4" i="1"/>
  <c r="N4" i="1"/>
  <c r="C23" i="3"/>
  <c r="C24" i="3" s="1"/>
  <c r="C25" i="3" s="1"/>
  <c r="C18" i="3"/>
  <c r="C13" i="2" l="1"/>
  <c r="C14" i="2" s="1"/>
  <c r="C19" i="3"/>
  <c r="C20" i="3" s="1"/>
  <c r="C14" i="3"/>
  <c r="C15" i="3" s="1"/>
  <c r="F25" i="3"/>
  <c r="E25" i="3"/>
  <c r="F14" i="2" l="1"/>
  <c r="E14" i="2"/>
  <c r="E20" i="3"/>
  <c r="F20" i="3"/>
  <c r="F15" i="3"/>
  <c r="E1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<sst xmlns="http://schemas.openxmlformats.org/spreadsheetml/2006/main" count="74" uniqueCount="50">
  <si>
    <t>Löneklass</t>
  </si>
  <si>
    <t>Månadslön</t>
  </si>
  <si>
    <t>Timdebitering för föreskrivet övertidsarbete</t>
  </si>
  <si>
    <t>Aktuella ingångsvärden förs in i celler med gul bakgrund varefter uträkning sker automatiskt</t>
  </si>
  <si>
    <t xml:space="preserve">Beräkning av tillägg på taxetimpris vid övertidsarbete inkl. övertidstillägg, semesterlön och särskilda avgifter enligt lag och riksavtal med Kommunal. </t>
  </si>
  <si>
    <t>Timlön</t>
  </si>
  <si>
    <t>Taxetimpris</t>
  </si>
  <si>
    <t>Påslag</t>
  </si>
  <si>
    <t>Timlön löneklass 100 enl. lönetabell A-C</t>
  </si>
  <si>
    <t>Aktuell löneklass (medianlön = 110)</t>
  </si>
  <si>
    <t>130 % av timpris</t>
  </si>
  <si>
    <t>Sociala avg på 130 % av timpriset</t>
  </si>
  <si>
    <t>Påslag på aktuell timtaxa vid 130 %</t>
  </si>
  <si>
    <t>Vid beräkning av arbetstidens längd inräknas förflyttningstid till och från arbetsplatsen.</t>
  </si>
  <si>
    <t>Vid övertidsarbete räknas påbörjad halvtimme som hel halvtimme.</t>
  </si>
  <si>
    <t>Timdebitering för föreskrivet arbete under obekväm arbetstid</t>
  </si>
  <si>
    <t xml:space="preserve">Beräkning av tillägg på taxetimpris vid arbete under obekväm arbetstid inkl. semesterlön och särskilda avgifter enligt lag och riksavtal med Kommunal. </t>
  </si>
  <si>
    <t>OB-ersättning 30 %</t>
  </si>
  <si>
    <t>30 % av timlön</t>
  </si>
  <si>
    <t>Sociala avg på 30 % av timlönen</t>
  </si>
  <si>
    <t>Påslag på aktuell timtaxa vid 30 %</t>
  </si>
  <si>
    <t>OB-ersättning 50 %</t>
  </si>
  <si>
    <t>50 % av timlön</t>
  </si>
  <si>
    <t>Sociala avg på 50 % av timlönen</t>
  </si>
  <si>
    <t>Påslag på aktuell timtaxa vid 50 %</t>
  </si>
  <si>
    <t>OB-ersättning 100 %</t>
  </si>
  <si>
    <t>100 % av timlön</t>
  </si>
  <si>
    <t>Sociala avg på 100 % av timlönen</t>
  </si>
  <si>
    <t>Påslag på aktuell timtaxa vid 100 %</t>
  </si>
  <si>
    <t>Tarifflöner - arbetare</t>
  </si>
  <si>
    <t>(enligt Bilaga 2)</t>
  </si>
  <si>
    <t>Tabell a</t>
  </si>
  <si>
    <t>Veckolön</t>
  </si>
  <si>
    <t>Daglön</t>
  </si>
  <si>
    <t>Ordinarie</t>
  </si>
  <si>
    <t>Övertidsersättning</t>
  </si>
  <si>
    <t>Övertidstillägg vid uttag av kompledighet</t>
  </si>
  <si>
    <t>Föräldralön per dag</t>
  </si>
  <si>
    <t>Semester-dagstillägg</t>
  </si>
  <si>
    <t>M.lön / 4,33</t>
  </si>
  <si>
    <t>V.lön / 5</t>
  </si>
  <si>
    <t>V.lön / 40</t>
  </si>
  <si>
    <t>Tillägg per timme vid utförande av Brandskyddskontroll</t>
  </si>
  <si>
    <t>Månadslön 2021 (100):</t>
  </si>
  <si>
    <t>2021</t>
  </si>
  <si>
    <t>Löneökning 2022:</t>
  </si>
  <si>
    <t>Månadslön 2022 (100):</t>
  </si>
  <si>
    <t>2022</t>
  </si>
  <si>
    <t>Gäller från och med den 1 april 2022 till och med den 31 mars 2023</t>
  </si>
  <si>
    <t>Gäller från och med 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</si>
</sst>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.00\ &quot;kr&quot;"/>
    <numFmt numFmtId="166" formatCode="#,##0\ &quot;kr&quot;"/>
    <numFmt numFmtId="167" formatCode="0.0000"/>
  </numFmts>
  <fonts count="13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8"/>
      <name val="Century Gothic"/>
      <family val="2"/>
    </font>
    <font>
      <sz val="16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65" fontId="0" fillId="2" borderId="0" xfId="0" applyNumberForma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/>
    <xf numFmtId="166" fontId="7" fillId="3" borderId="12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/>
    <xf numFmtId="10" fontId="5" fillId="2" borderId="0" xfId="0" applyNumberFormat="1" applyFont="1" applyFill="1"/>
    <xf numFmtId="167" fontId="5" fillId="2" borderId="0" xfId="0" applyNumberFormat="1" applyFont="1" applyFill="1"/>
    <xf numFmtId="0" fontId="7" fillId="3" borderId="12" xfId="0" applyFont="1" applyFill="1" applyBorder="1" applyProtection="1">
      <protection locked="0"/>
    </xf>
    <xf numFmtId="166" fontId="0" fillId="2" borderId="0" xfId="0" applyNumberFormat="1" applyFill="1" applyAlignment="1">
      <alignment horizontal="center"/>
    </xf>
    <xf numFmtId="9" fontId="0" fillId="2" borderId="0" xfId="0" applyNumberFormat="1" applyFill="1"/>
    <xf numFmtId="165" fontId="7" fillId="2" borderId="0" xfId="0" applyNumberFormat="1" applyFont="1" applyFill="1" applyAlignment="1">
      <alignment horizontal="center"/>
    </xf>
    <xf numFmtId="9" fontId="7" fillId="2" borderId="0" xfId="2" applyFont="1" applyFill="1" applyAlignment="1" applyProtection="1">
      <alignment horizontal="center"/>
    </xf>
    <xf numFmtId="9" fontId="1" fillId="2" borderId="0" xfId="2" applyFill="1" applyAlignment="1" applyProtection="1">
      <alignment horizontal="center"/>
    </xf>
    <xf numFmtId="10" fontId="0" fillId="2" borderId="0" xfId="0" applyNumberFormat="1" applyFill="1"/>
    <xf numFmtId="2" fontId="0" fillId="2" borderId="0" xfId="0" applyNumberFormat="1" applyFill="1"/>
    <xf numFmtId="0" fontId="8" fillId="2" borderId="0" xfId="0" applyFont="1" applyFill="1"/>
    <xf numFmtId="0" fontId="0" fillId="2" borderId="0" xfId="0" applyFill="1" applyAlignment="1">
      <alignment horizontal="right"/>
    </xf>
    <xf numFmtId="165" fontId="5" fillId="2" borderId="0" xfId="0" applyNumberFormat="1" applyFont="1" applyFill="1"/>
    <xf numFmtId="166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0" fontId="5" fillId="4" borderId="1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0" fontId="10" fillId="4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/>
    </xf>
    <xf numFmtId="0" fontId="11" fillId="2" borderId="16" xfId="0" applyFont="1" applyFill="1" applyBorder="1"/>
    <xf numFmtId="0" fontId="10" fillId="2" borderId="16" xfId="0" applyFont="1" applyFill="1" applyBorder="1"/>
    <xf numFmtId="0" fontId="10" fillId="4" borderId="1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/>
    <xf numFmtId="0" fontId="10" fillId="2" borderId="7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vertical="center"/>
    </xf>
    <xf numFmtId="2" fontId="10" fillId="2" borderId="16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0" fillId="5" borderId="0" xfId="0" applyFill="1"/>
    <xf numFmtId="164" fontId="0" fillId="5" borderId="0" xfId="1" applyNumberFormat="1" applyFont="1" applyFill="1"/>
    <xf numFmtId="164" fontId="0" fillId="6" borderId="0" xfId="1" applyNumberFormat="1" applyFont="1" applyFill="1"/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7" fillId="7" borderId="12" xfId="0" applyFont="1" applyFill="1" applyBorder="1" applyProtection="1">
      <protection locked="0"/>
    </xf>
    <xf numFmtId="1" fontId="6" fillId="2" borderId="0" xfId="0" applyNumberFormat="1" applyFont="1" applyFill="1" applyAlignment="1">
      <alignment vertical="center"/>
    </xf>
    <xf numFmtId="1" fontId="0" fillId="0" borderId="0" xfId="0" applyNumberFormat="1"/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2" borderId="6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right" vertical="center" indent="3"/>
    </xf>
    <xf numFmtId="165" fontId="10" fillId="4" borderId="15" xfId="0" applyNumberFormat="1" applyFont="1" applyFill="1" applyBorder="1" applyAlignment="1">
      <alignment horizontal="right" vertical="center" indent="3"/>
    </xf>
    <xf numFmtId="10" fontId="5" fillId="4" borderId="0" xfId="2" applyNumberFormat="1" applyFont="1" applyFill="1" applyBorder="1" applyAlignment="1" applyProtection="1">
      <alignment horizontal="right" vertical="center" indent="3"/>
    </xf>
    <xf numFmtId="10" fontId="5" fillId="4" borderId="4" xfId="2" applyNumberFormat="1" applyFont="1" applyFill="1" applyBorder="1" applyAlignment="1" applyProtection="1">
      <alignment horizontal="right" vertical="center" indent="3"/>
    </xf>
    <xf numFmtId="165" fontId="10" fillId="4" borderId="16" xfId="0" applyNumberFormat="1" applyFont="1" applyFill="1" applyBorder="1" applyAlignment="1">
      <alignment horizontal="right" vertical="center" indent="3"/>
    </xf>
    <xf numFmtId="165" fontId="10" fillId="4" borderId="8" xfId="0" applyNumberFormat="1" applyFont="1" applyFill="1" applyBorder="1" applyAlignment="1">
      <alignment horizontal="right" vertical="center" indent="3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top"/>
    </xf>
    <xf numFmtId="9" fontId="6" fillId="2" borderId="27" xfId="0" applyNumberFormat="1" applyFont="1" applyFill="1" applyBorder="1" applyAlignment="1">
      <alignment horizontal="center" vertical="top"/>
    </xf>
    <xf numFmtId="2" fontId="10" fillId="2" borderId="28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9" fontId="6" fillId="2" borderId="26" xfId="0" applyNumberFormat="1" applyFont="1" applyFill="1" applyBorder="1" applyAlignment="1">
      <alignment horizontal="center" vertical="top"/>
    </xf>
  </cellXfs>
  <cellStyles count="3">
    <cellStyle name="Normal" xfId="0" builtinId="0"/>
    <cellStyle name="Procent" xfId="2" builtinId="5"/>
    <cellStyle name="Valuta" xfId="1" builtinId="4"/>
  </cellStyles>
  <dxfs count="2">
    <dxf>
      <numFmt numFmtId="164" formatCode="_-* #,##0\ &quot;kr&quot;_-;\-* #,##0\ &quot;kr&quot;_-;_-* &quot;-&quot;??\ &quot;kr&quot;_-;_-@_-"/>
    </dxf>
    <dxf>
      <numFmt numFmtId="164" formatCode="_-* #,##0\ &quot;kr&quot;_-;\-* #,##0\ &quot;kr&quot;_-;_-* &quot;-&quot;??\ &quot;kr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C1F0CC-4EA3-4016-AC95-0855234B4567}" name="Tabell1" displayName="Tabell1" ref="A1:C9" totalsRowShown="0" headerRowCellStyle="Normal" dataCellStyle="Normal">
  <autoFilter ref="A1:C9" xr:uid="{1E9A32D9-E4B2-43FD-BF9E-F165AD82D17D}"/>
  <sortState xmlns:xlrd2="http://schemas.microsoft.com/office/spreadsheetml/2017/richdata2" ref="A2:C9">
    <sortCondition ref="A1:A9"/>
  </sortState>
  <tableColumns count="3">
    <tableColumn id="1" xr3:uid="{321B1F37-6F26-4A27-99BD-12DC502EC428}" name="Löneklass" dataCellStyle="Normal"/>
    <tableColumn id="2" xr3:uid="{5E5F3A9A-4851-4E22-B43B-B0DB2C87C96C}" name="2021" dataDxfId="1" dataCellStyle="Valuta"/>
    <tableColumn id="3" xr3:uid="{A2120F63-4E14-49B7-82F0-D1763B1CA947}" name="2022" dataDxfId="0" dataCellStyle="Valuta">
      <calculatedColumnFormula>ROUND(VLOOKUP(Tabell1[[#This Row],[Löneklass]],'Lönetabell 2022'!$A$7:$B$14,2,FALSE),0)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8ADE-714B-4B36-BB79-576CEF625C2A}">
  <dimension ref="A1:S104"/>
  <sheetViews>
    <sheetView tabSelected="1" workbookViewId="0">
      <selection activeCell="A2" sqref="A2"/>
    </sheetView>
  </sheetViews>
  <sheetFormatPr defaultRowHeight="16.5" x14ac:dyDescent="0.3"/>
  <cols>
    <col min="1" max="1" width="33.125" style="7" customWidth="1"/>
    <col min="2" max="2" width="10" style="7" customWidth="1"/>
    <col min="3" max="3" width="11" style="7" bestFit="1" customWidth="1"/>
    <col min="4" max="4" width="16.5" style="7" customWidth="1"/>
    <col min="5" max="5" width="10" style="7" customWidth="1"/>
    <col min="6" max="6" width="7.5" style="7" customWidth="1"/>
    <col min="7" max="7" width="9" style="7"/>
    <col min="8" max="10" width="8" style="7" customWidth="1"/>
    <col min="11" max="11" width="10.75" style="7" customWidth="1"/>
    <col min="12" max="19" width="8" style="7" customWidth="1"/>
    <col min="20" max="256" width="9" style="7"/>
    <col min="257" max="257" width="28.875" style="7" customWidth="1"/>
    <col min="258" max="258" width="10" style="7" customWidth="1"/>
    <col min="259" max="259" width="11" style="7" bestFit="1" customWidth="1"/>
    <col min="260" max="260" width="16.5" style="7" customWidth="1"/>
    <col min="261" max="261" width="10" style="7" customWidth="1"/>
    <col min="262" max="262" width="7.5" style="7" customWidth="1"/>
    <col min="263" max="263" width="9" style="7"/>
    <col min="264" max="266" width="8" style="7" customWidth="1"/>
    <col min="267" max="267" width="10.75" style="7" customWidth="1"/>
    <col min="268" max="275" width="8" style="7" customWidth="1"/>
    <col min="276" max="512" width="9" style="7"/>
    <col min="513" max="513" width="28.875" style="7" customWidth="1"/>
    <col min="514" max="514" width="10" style="7" customWidth="1"/>
    <col min="515" max="515" width="11" style="7" bestFit="1" customWidth="1"/>
    <col min="516" max="516" width="16.5" style="7" customWidth="1"/>
    <col min="517" max="517" width="10" style="7" customWidth="1"/>
    <col min="518" max="518" width="7.5" style="7" customWidth="1"/>
    <col min="519" max="519" width="9" style="7"/>
    <col min="520" max="522" width="8" style="7" customWidth="1"/>
    <col min="523" max="523" width="10.75" style="7" customWidth="1"/>
    <col min="524" max="531" width="8" style="7" customWidth="1"/>
    <col min="532" max="768" width="9" style="7"/>
    <col min="769" max="769" width="28.875" style="7" customWidth="1"/>
    <col min="770" max="770" width="10" style="7" customWidth="1"/>
    <col min="771" max="771" width="11" style="7" bestFit="1" customWidth="1"/>
    <col min="772" max="772" width="16.5" style="7" customWidth="1"/>
    <col min="773" max="773" width="10" style="7" customWidth="1"/>
    <col min="774" max="774" width="7.5" style="7" customWidth="1"/>
    <col min="775" max="775" width="9" style="7"/>
    <col min="776" max="778" width="8" style="7" customWidth="1"/>
    <col min="779" max="779" width="10.75" style="7" customWidth="1"/>
    <col min="780" max="787" width="8" style="7" customWidth="1"/>
    <col min="788" max="1024" width="9" style="7"/>
    <col min="1025" max="1025" width="28.875" style="7" customWidth="1"/>
    <col min="1026" max="1026" width="10" style="7" customWidth="1"/>
    <col min="1027" max="1027" width="11" style="7" bestFit="1" customWidth="1"/>
    <col min="1028" max="1028" width="16.5" style="7" customWidth="1"/>
    <col min="1029" max="1029" width="10" style="7" customWidth="1"/>
    <col min="1030" max="1030" width="7.5" style="7" customWidth="1"/>
    <col min="1031" max="1031" width="9" style="7"/>
    <col min="1032" max="1034" width="8" style="7" customWidth="1"/>
    <col min="1035" max="1035" width="10.75" style="7" customWidth="1"/>
    <col min="1036" max="1043" width="8" style="7" customWidth="1"/>
    <col min="1044" max="1280" width="9" style="7"/>
    <col min="1281" max="1281" width="28.875" style="7" customWidth="1"/>
    <col min="1282" max="1282" width="10" style="7" customWidth="1"/>
    <col min="1283" max="1283" width="11" style="7" bestFit="1" customWidth="1"/>
    <col min="1284" max="1284" width="16.5" style="7" customWidth="1"/>
    <col min="1285" max="1285" width="10" style="7" customWidth="1"/>
    <col min="1286" max="1286" width="7.5" style="7" customWidth="1"/>
    <col min="1287" max="1287" width="9" style="7"/>
    <col min="1288" max="1290" width="8" style="7" customWidth="1"/>
    <col min="1291" max="1291" width="10.75" style="7" customWidth="1"/>
    <col min="1292" max="1299" width="8" style="7" customWidth="1"/>
    <col min="1300" max="1536" width="9" style="7"/>
    <col min="1537" max="1537" width="28.875" style="7" customWidth="1"/>
    <col min="1538" max="1538" width="10" style="7" customWidth="1"/>
    <col min="1539" max="1539" width="11" style="7" bestFit="1" customWidth="1"/>
    <col min="1540" max="1540" width="16.5" style="7" customWidth="1"/>
    <col min="1541" max="1541" width="10" style="7" customWidth="1"/>
    <col min="1542" max="1542" width="7.5" style="7" customWidth="1"/>
    <col min="1543" max="1543" width="9" style="7"/>
    <col min="1544" max="1546" width="8" style="7" customWidth="1"/>
    <col min="1547" max="1547" width="10.75" style="7" customWidth="1"/>
    <col min="1548" max="1555" width="8" style="7" customWidth="1"/>
    <col min="1556" max="1792" width="9" style="7"/>
    <col min="1793" max="1793" width="28.875" style="7" customWidth="1"/>
    <col min="1794" max="1794" width="10" style="7" customWidth="1"/>
    <col min="1795" max="1795" width="11" style="7" bestFit="1" customWidth="1"/>
    <col min="1796" max="1796" width="16.5" style="7" customWidth="1"/>
    <col min="1797" max="1797" width="10" style="7" customWidth="1"/>
    <col min="1798" max="1798" width="7.5" style="7" customWidth="1"/>
    <col min="1799" max="1799" width="9" style="7"/>
    <col min="1800" max="1802" width="8" style="7" customWidth="1"/>
    <col min="1803" max="1803" width="10.75" style="7" customWidth="1"/>
    <col min="1804" max="1811" width="8" style="7" customWidth="1"/>
    <col min="1812" max="2048" width="9" style="7"/>
    <col min="2049" max="2049" width="28.875" style="7" customWidth="1"/>
    <col min="2050" max="2050" width="10" style="7" customWidth="1"/>
    <col min="2051" max="2051" width="11" style="7" bestFit="1" customWidth="1"/>
    <col min="2052" max="2052" width="16.5" style="7" customWidth="1"/>
    <col min="2053" max="2053" width="10" style="7" customWidth="1"/>
    <col min="2054" max="2054" width="7.5" style="7" customWidth="1"/>
    <col min="2055" max="2055" width="9" style="7"/>
    <col min="2056" max="2058" width="8" style="7" customWidth="1"/>
    <col min="2059" max="2059" width="10.75" style="7" customWidth="1"/>
    <col min="2060" max="2067" width="8" style="7" customWidth="1"/>
    <col min="2068" max="2304" width="9" style="7"/>
    <col min="2305" max="2305" width="28.875" style="7" customWidth="1"/>
    <col min="2306" max="2306" width="10" style="7" customWidth="1"/>
    <col min="2307" max="2307" width="11" style="7" bestFit="1" customWidth="1"/>
    <col min="2308" max="2308" width="16.5" style="7" customWidth="1"/>
    <col min="2309" max="2309" width="10" style="7" customWidth="1"/>
    <col min="2310" max="2310" width="7.5" style="7" customWidth="1"/>
    <col min="2311" max="2311" width="9" style="7"/>
    <col min="2312" max="2314" width="8" style="7" customWidth="1"/>
    <col min="2315" max="2315" width="10.75" style="7" customWidth="1"/>
    <col min="2316" max="2323" width="8" style="7" customWidth="1"/>
    <col min="2324" max="2560" width="9" style="7"/>
    <col min="2561" max="2561" width="28.875" style="7" customWidth="1"/>
    <col min="2562" max="2562" width="10" style="7" customWidth="1"/>
    <col min="2563" max="2563" width="11" style="7" bestFit="1" customWidth="1"/>
    <col min="2564" max="2564" width="16.5" style="7" customWidth="1"/>
    <col min="2565" max="2565" width="10" style="7" customWidth="1"/>
    <col min="2566" max="2566" width="7.5" style="7" customWidth="1"/>
    <col min="2567" max="2567" width="9" style="7"/>
    <col min="2568" max="2570" width="8" style="7" customWidth="1"/>
    <col min="2571" max="2571" width="10.75" style="7" customWidth="1"/>
    <col min="2572" max="2579" width="8" style="7" customWidth="1"/>
    <col min="2580" max="2816" width="9" style="7"/>
    <col min="2817" max="2817" width="28.875" style="7" customWidth="1"/>
    <col min="2818" max="2818" width="10" style="7" customWidth="1"/>
    <col min="2819" max="2819" width="11" style="7" bestFit="1" customWidth="1"/>
    <col min="2820" max="2820" width="16.5" style="7" customWidth="1"/>
    <col min="2821" max="2821" width="10" style="7" customWidth="1"/>
    <col min="2822" max="2822" width="7.5" style="7" customWidth="1"/>
    <col min="2823" max="2823" width="9" style="7"/>
    <col min="2824" max="2826" width="8" style="7" customWidth="1"/>
    <col min="2827" max="2827" width="10.75" style="7" customWidth="1"/>
    <col min="2828" max="2835" width="8" style="7" customWidth="1"/>
    <col min="2836" max="3072" width="9" style="7"/>
    <col min="3073" max="3073" width="28.875" style="7" customWidth="1"/>
    <col min="3074" max="3074" width="10" style="7" customWidth="1"/>
    <col min="3075" max="3075" width="11" style="7" bestFit="1" customWidth="1"/>
    <col min="3076" max="3076" width="16.5" style="7" customWidth="1"/>
    <col min="3077" max="3077" width="10" style="7" customWidth="1"/>
    <col min="3078" max="3078" width="7.5" style="7" customWidth="1"/>
    <col min="3079" max="3079" width="9" style="7"/>
    <col min="3080" max="3082" width="8" style="7" customWidth="1"/>
    <col min="3083" max="3083" width="10.75" style="7" customWidth="1"/>
    <col min="3084" max="3091" width="8" style="7" customWidth="1"/>
    <col min="3092" max="3328" width="9" style="7"/>
    <col min="3329" max="3329" width="28.875" style="7" customWidth="1"/>
    <col min="3330" max="3330" width="10" style="7" customWidth="1"/>
    <col min="3331" max="3331" width="11" style="7" bestFit="1" customWidth="1"/>
    <col min="3332" max="3332" width="16.5" style="7" customWidth="1"/>
    <col min="3333" max="3333" width="10" style="7" customWidth="1"/>
    <col min="3334" max="3334" width="7.5" style="7" customWidth="1"/>
    <col min="3335" max="3335" width="9" style="7"/>
    <col min="3336" max="3338" width="8" style="7" customWidth="1"/>
    <col min="3339" max="3339" width="10.75" style="7" customWidth="1"/>
    <col min="3340" max="3347" width="8" style="7" customWidth="1"/>
    <col min="3348" max="3584" width="9" style="7"/>
    <col min="3585" max="3585" width="28.875" style="7" customWidth="1"/>
    <col min="3586" max="3586" width="10" style="7" customWidth="1"/>
    <col min="3587" max="3587" width="11" style="7" bestFit="1" customWidth="1"/>
    <col min="3588" max="3588" width="16.5" style="7" customWidth="1"/>
    <col min="3589" max="3589" width="10" style="7" customWidth="1"/>
    <col min="3590" max="3590" width="7.5" style="7" customWidth="1"/>
    <col min="3591" max="3591" width="9" style="7"/>
    <col min="3592" max="3594" width="8" style="7" customWidth="1"/>
    <col min="3595" max="3595" width="10.75" style="7" customWidth="1"/>
    <col min="3596" max="3603" width="8" style="7" customWidth="1"/>
    <col min="3604" max="3840" width="9" style="7"/>
    <col min="3841" max="3841" width="28.875" style="7" customWidth="1"/>
    <col min="3842" max="3842" width="10" style="7" customWidth="1"/>
    <col min="3843" max="3843" width="11" style="7" bestFit="1" customWidth="1"/>
    <col min="3844" max="3844" width="16.5" style="7" customWidth="1"/>
    <col min="3845" max="3845" width="10" style="7" customWidth="1"/>
    <col min="3846" max="3846" width="7.5" style="7" customWidth="1"/>
    <col min="3847" max="3847" width="9" style="7"/>
    <col min="3848" max="3850" width="8" style="7" customWidth="1"/>
    <col min="3851" max="3851" width="10.75" style="7" customWidth="1"/>
    <col min="3852" max="3859" width="8" style="7" customWidth="1"/>
    <col min="3860" max="4096" width="9" style="7"/>
    <col min="4097" max="4097" width="28.875" style="7" customWidth="1"/>
    <col min="4098" max="4098" width="10" style="7" customWidth="1"/>
    <col min="4099" max="4099" width="11" style="7" bestFit="1" customWidth="1"/>
    <col min="4100" max="4100" width="16.5" style="7" customWidth="1"/>
    <col min="4101" max="4101" width="10" style="7" customWidth="1"/>
    <col min="4102" max="4102" width="7.5" style="7" customWidth="1"/>
    <col min="4103" max="4103" width="9" style="7"/>
    <col min="4104" max="4106" width="8" style="7" customWidth="1"/>
    <col min="4107" max="4107" width="10.75" style="7" customWidth="1"/>
    <col min="4108" max="4115" width="8" style="7" customWidth="1"/>
    <col min="4116" max="4352" width="9" style="7"/>
    <col min="4353" max="4353" width="28.875" style="7" customWidth="1"/>
    <col min="4354" max="4354" width="10" style="7" customWidth="1"/>
    <col min="4355" max="4355" width="11" style="7" bestFit="1" customWidth="1"/>
    <col min="4356" max="4356" width="16.5" style="7" customWidth="1"/>
    <col min="4357" max="4357" width="10" style="7" customWidth="1"/>
    <col min="4358" max="4358" width="7.5" style="7" customWidth="1"/>
    <col min="4359" max="4359" width="9" style="7"/>
    <col min="4360" max="4362" width="8" style="7" customWidth="1"/>
    <col min="4363" max="4363" width="10.75" style="7" customWidth="1"/>
    <col min="4364" max="4371" width="8" style="7" customWidth="1"/>
    <col min="4372" max="4608" width="9" style="7"/>
    <col min="4609" max="4609" width="28.875" style="7" customWidth="1"/>
    <col min="4610" max="4610" width="10" style="7" customWidth="1"/>
    <col min="4611" max="4611" width="11" style="7" bestFit="1" customWidth="1"/>
    <col min="4612" max="4612" width="16.5" style="7" customWidth="1"/>
    <col min="4613" max="4613" width="10" style="7" customWidth="1"/>
    <col min="4614" max="4614" width="7.5" style="7" customWidth="1"/>
    <col min="4615" max="4615" width="9" style="7"/>
    <col min="4616" max="4618" width="8" style="7" customWidth="1"/>
    <col min="4619" max="4619" width="10.75" style="7" customWidth="1"/>
    <col min="4620" max="4627" width="8" style="7" customWidth="1"/>
    <col min="4628" max="4864" width="9" style="7"/>
    <col min="4865" max="4865" width="28.875" style="7" customWidth="1"/>
    <col min="4866" max="4866" width="10" style="7" customWidth="1"/>
    <col min="4867" max="4867" width="11" style="7" bestFit="1" customWidth="1"/>
    <col min="4868" max="4868" width="16.5" style="7" customWidth="1"/>
    <col min="4869" max="4869" width="10" style="7" customWidth="1"/>
    <col min="4870" max="4870" width="7.5" style="7" customWidth="1"/>
    <col min="4871" max="4871" width="9" style="7"/>
    <col min="4872" max="4874" width="8" style="7" customWidth="1"/>
    <col min="4875" max="4875" width="10.75" style="7" customWidth="1"/>
    <col min="4876" max="4883" width="8" style="7" customWidth="1"/>
    <col min="4884" max="5120" width="9" style="7"/>
    <col min="5121" max="5121" width="28.875" style="7" customWidth="1"/>
    <col min="5122" max="5122" width="10" style="7" customWidth="1"/>
    <col min="5123" max="5123" width="11" style="7" bestFit="1" customWidth="1"/>
    <col min="5124" max="5124" width="16.5" style="7" customWidth="1"/>
    <col min="5125" max="5125" width="10" style="7" customWidth="1"/>
    <col min="5126" max="5126" width="7.5" style="7" customWidth="1"/>
    <col min="5127" max="5127" width="9" style="7"/>
    <col min="5128" max="5130" width="8" style="7" customWidth="1"/>
    <col min="5131" max="5131" width="10.75" style="7" customWidth="1"/>
    <col min="5132" max="5139" width="8" style="7" customWidth="1"/>
    <col min="5140" max="5376" width="9" style="7"/>
    <col min="5377" max="5377" width="28.875" style="7" customWidth="1"/>
    <col min="5378" max="5378" width="10" style="7" customWidth="1"/>
    <col min="5379" max="5379" width="11" style="7" bestFit="1" customWidth="1"/>
    <col min="5380" max="5380" width="16.5" style="7" customWidth="1"/>
    <col min="5381" max="5381" width="10" style="7" customWidth="1"/>
    <col min="5382" max="5382" width="7.5" style="7" customWidth="1"/>
    <col min="5383" max="5383" width="9" style="7"/>
    <col min="5384" max="5386" width="8" style="7" customWidth="1"/>
    <col min="5387" max="5387" width="10.75" style="7" customWidth="1"/>
    <col min="5388" max="5395" width="8" style="7" customWidth="1"/>
    <col min="5396" max="5632" width="9" style="7"/>
    <col min="5633" max="5633" width="28.875" style="7" customWidth="1"/>
    <col min="5634" max="5634" width="10" style="7" customWidth="1"/>
    <col min="5635" max="5635" width="11" style="7" bestFit="1" customWidth="1"/>
    <col min="5636" max="5636" width="16.5" style="7" customWidth="1"/>
    <col min="5637" max="5637" width="10" style="7" customWidth="1"/>
    <col min="5638" max="5638" width="7.5" style="7" customWidth="1"/>
    <col min="5639" max="5639" width="9" style="7"/>
    <col min="5640" max="5642" width="8" style="7" customWidth="1"/>
    <col min="5643" max="5643" width="10.75" style="7" customWidth="1"/>
    <col min="5644" max="5651" width="8" style="7" customWidth="1"/>
    <col min="5652" max="5888" width="9" style="7"/>
    <col min="5889" max="5889" width="28.875" style="7" customWidth="1"/>
    <col min="5890" max="5890" width="10" style="7" customWidth="1"/>
    <col min="5891" max="5891" width="11" style="7" bestFit="1" customWidth="1"/>
    <col min="5892" max="5892" width="16.5" style="7" customWidth="1"/>
    <col min="5893" max="5893" width="10" style="7" customWidth="1"/>
    <col min="5894" max="5894" width="7.5" style="7" customWidth="1"/>
    <col min="5895" max="5895" width="9" style="7"/>
    <col min="5896" max="5898" width="8" style="7" customWidth="1"/>
    <col min="5899" max="5899" width="10.75" style="7" customWidth="1"/>
    <col min="5900" max="5907" width="8" style="7" customWidth="1"/>
    <col min="5908" max="6144" width="9" style="7"/>
    <col min="6145" max="6145" width="28.875" style="7" customWidth="1"/>
    <col min="6146" max="6146" width="10" style="7" customWidth="1"/>
    <col min="6147" max="6147" width="11" style="7" bestFit="1" customWidth="1"/>
    <col min="6148" max="6148" width="16.5" style="7" customWidth="1"/>
    <col min="6149" max="6149" width="10" style="7" customWidth="1"/>
    <col min="6150" max="6150" width="7.5" style="7" customWidth="1"/>
    <col min="6151" max="6151" width="9" style="7"/>
    <col min="6152" max="6154" width="8" style="7" customWidth="1"/>
    <col min="6155" max="6155" width="10.75" style="7" customWidth="1"/>
    <col min="6156" max="6163" width="8" style="7" customWidth="1"/>
    <col min="6164" max="6400" width="9" style="7"/>
    <col min="6401" max="6401" width="28.875" style="7" customWidth="1"/>
    <col min="6402" max="6402" width="10" style="7" customWidth="1"/>
    <col min="6403" max="6403" width="11" style="7" bestFit="1" customWidth="1"/>
    <col min="6404" max="6404" width="16.5" style="7" customWidth="1"/>
    <col min="6405" max="6405" width="10" style="7" customWidth="1"/>
    <col min="6406" max="6406" width="7.5" style="7" customWidth="1"/>
    <col min="6407" max="6407" width="9" style="7"/>
    <col min="6408" max="6410" width="8" style="7" customWidth="1"/>
    <col min="6411" max="6411" width="10.75" style="7" customWidth="1"/>
    <col min="6412" max="6419" width="8" style="7" customWidth="1"/>
    <col min="6420" max="6656" width="9" style="7"/>
    <col min="6657" max="6657" width="28.875" style="7" customWidth="1"/>
    <col min="6658" max="6658" width="10" style="7" customWidth="1"/>
    <col min="6659" max="6659" width="11" style="7" bestFit="1" customWidth="1"/>
    <col min="6660" max="6660" width="16.5" style="7" customWidth="1"/>
    <col min="6661" max="6661" width="10" style="7" customWidth="1"/>
    <col min="6662" max="6662" width="7.5" style="7" customWidth="1"/>
    <col min="6663" max="6663" width="9" style="7"/>
    <col min="6664" max="6666" width="8" style="7" customWidth="1"/>
    <col min="6667" max="6667" width="10.75" style="7" customWidth="1"/>
    <col min="6668" max="6675" width="8" style="7" customWidth="1"/>
    <col min="6676" max="6912" width="9" style="7"/>
    <col min="6913" max="6913" width="28.875" style="7" customWidth="1"/>
    <col min="6914" max="6914" width="10" style="7" customWidth="1"/>
    <col min="6915" max="6915" width="11" style="7" bestFit="1" customWidth="1"/>
    <col min="6916" max="6916" width="16.5" style="7" customWidth="1"/>
    <col min="6917" max="6917" width="10" style="7" customWidth="1"/>
    <col min="6918" max="6918" width="7.5" style="7" customWidth="1"/>
    <col min="6919" max="6919" width="9" style="7"/>
    <col min="6920" max="6922" width="8" style="7" customWidth="1"/>
    <col min="6923" max="6923" width="10.75" style="7" customWidth="1"/>
    <col min="6924" max="6931" width="8" style="7" customWidth="1"/>
    <col min="6932" max="7168" width="9" style="7"/>
    <col min="7169" max="7169" width="28.875" style="7" customWidth="1"/>
    <col min="7170" max="7170" width="10" style="7" customWidth="1"/>
    <col min="7171" max="7171" width="11" style="7" bestFit="1" customWidth="1"/>
    <col min="7172" max="7172" width="16.5" style="7" customWidth="1"/>
    <col min="7173" max="7173" width="10" style="7" customWidth="1"/>
    <col min="7174" max="7174" width="7.5" style="7" customWidth="1"/>
    <col min="7175" max="7175" width="9" style="7"/>
    <col min="7176" max="7178" width="8" style="7" customWidth="1"/>
    <col min="7179" max="7179" width="10.75" style="7" customWidth="1"/>
    <col min="7180" max="7187" width="8" style="7" customWidth="1"/>
    <col min="7188" max="7424" width="9" style="7"/>
    <col min="7425" max="7425" width="28.875" style="7" customWidth="1"/>
    <col min="7426" max="7426" width="10" style="7" customWidth="1"/>
    <col min="7427" max="7427" width="11" style="7" bestFit="1" customWidth="1"/>
    <col min="7428" max="7428" width="16.5" style="7" customWidth="1"/>
    <col min="7429" max="7429" width="10" style="7" customWidth="1"/>
    <col min="7430" max="7430" width="7.5" style="7" customWidth="1"/>
    <col min="7431" max="7431" width="9" style="7"/>
    <col min="7432" max="7434" width="8" style="7" customWidth="1"/>
    <col min="7435" max="7435" width="10.75" style="7" customWidth="1"/>
    <col min="7436" max="7443" width="8" style="7" customWidth="1"/>
    <col min="7444" max="7680" width="9" style="7"/>
    <col min="7681" max="7681" width="28.875" style="7" customWidth="1"/>
    <col min="7682" max="7682" width="10" style="7" customWidth="1"/>
    <col min="7683" max="7683" width="11" style="7" bestFit="1" customWidth="1"/>
    <col min="7684" max="7684" width="16.5" style="7" customWidth="1"/>
    <col min="7685" max="7685" width="10" style="7" customWidth="1"/>
    <col min="7686" max="7686" width="7.5" style="7" customWidth="1"/>
    <col min="7687" max="7687" width="9" style="7"/>
    <col min="7688" max="7690" width="8" style="7" customWidth="1"/>
    <col min="7691" max="7691" width="10.75" style="7" customWidth="1"/>
    <col min="7692" max="7699" width="8" style="7" customWidth="1"/>
    <col min="7700" max="7936" width="9" style="7"/>
    <col min="7937" max="7937" width="28.875" style="7" customWidth="1"/>
    <col min="7938" max="7938" width="10" style="7" customWidth="1"/>
    <col min="7939" max="7939" width="11" style="7" bestFit="1" customWidth="1"/>
    <col min="7940" max="7940" width="16.5" style="7" customWidth="1"/>
    <col min="7941" max="7941" width="10" style="7" customWidth="1"/>
    <col min="7942" max="7942" width="7.5" style="7" customWidth="1"/>
    <col min="7943" max="7943" width="9" style="7"/>
    <col min="7944" max="7946" width="8" style="7" customWidth="1"/>
    <col min="7947" max="7947" width="10.75" style="7" customWidth="1"/>
    <col min="7948" max="7955" width="8" style="7" customWidth="1"/>
    <col min="7956" max="8192" width="9" style="7"/>
    <col min="8193" max="8193" width="28.875" style="7" customWidth="1"/>
    <col min="8194" max="8194" width="10" style="7" customWidth="1"/>
    <col min="8195" max="8195" width="11" style="7" bestFit="1" customWidth="1"/>
    <col min="8196" max="8196" width="16.5" style="7" customWidth="1"/>
    <col min="8197" max="8197" width="10" style="7" customWidth="1"/>
    <col min="8198" max="8198" width="7.5" style="7" customWidth="1"/>
    <col min="8199" max="8199" width="9" style="7"/>
    <col min="8200" max="8202" width="8" style="7" customWidth="1"/>
    <col min="8203" max="8203" width="10.75" style="7" customWidth="1"/>
    <col min="8204" max="8211" width="8" style="7" customWidth="1"/>
    <col min="8212" max="8448" width="9" style="7"/>
    <col min="8449" max="8449" width="28.875" style="7" customWidth="1"/>
    <col min="8450" max="8450" width="10" style="7" customWidth="1"/>
    <col min="8451" max="8451" width="11" style="7" bestFit="1" customWidth="1"/>
    <col min="8452" max="8452" width="16.5" style="7" customWidth="1"/>
    <col min="8453" max="8453" width="10" style="7" customWidth="1"/>
    <col min="8454" max="8454" width="7.5" style="7" customWidth="1"/>
    <col min="8455" max="8455" width="9" style="7"/>
    <col min="8456" max="8458" width="8" style="7" customWidth="1"/>
    <col min="8459" max="8459" width="10.75" style="7" customWidth="1"/>
    <col min="8460" max="8467" width="8" style="7" customWidth="1"/>
    <col min="8468" max="8704" width="9" style="7"/>
    <col min="8705" max="8705" width="28.875" style="7" customWidth="1"/>
    <col min="8706" max="8706" width="10" style="7" customWidth="1"/>
    <col min="8707" max="8707" width="11" style="7" bestFit="1" customWidth="1"/>
    <col min="8708" max="8708" width="16.5" style="7" customWidth="1"/>
    <col min="8709" max="8709" width="10" style="7" customWidth="1"/>
    <col min="8710" max="8710" width="7.5" style="7" customWidth="1"/>
    <col min="8711" max="8711" width="9" style="7"/>
    <col min="8712" max="8714" width="8" style="7" customWidth="1"/>
    <col min="8715" max="8715" width="10.75" style="7" customWidth="1"/>
    <col min="8716" max="8723" width="8" style="7" customWidth="1"/>
    <col min="8724" max="8960" width="9" style="7"/>
    <col min="8961" max="8961" width="28.875" style="7" customWidth="1"/>
    <col min="8962" max="8962" width="10" style="7" customWidth="1"/>
    <col min="8963" max="8963" width="11" style="7" bestFit="1" customWidth="1"/>
    <col min="8964" max="8964" width="16.5" style="7" customWidth="1"/>
    <col min="8965" max="8965" width="10" style="7" customWidth="1"/>
    <col min="8966" max="8966" width="7.5" style="7" customWidth="1"/>
    <col min="8967" max="8967" width="9" style="7"/>
    <col min="8968" max="8970" width="8" style="7" customWidth="1"/>
    <col min="8971" max="8971" width="10.75" style="7" customWidth="1"/>
    <col min="8972" max="8979" width="8" style="7" customWidth="1"/>
    <col min="8980" max="9216" width="9" style="7"/>
    <col min="9217" max="9217" width="28.875" style="7" customWidth="1"/>
    <col min="9218" max="9218" width="10" style="7" customWidth="1"/>
    <col min="9219" max="9219" width="11" style="7" bestFit="1" customWidth="1"/>
    <col min="9220" max="9220" width="16.5" style="7" customWidth="1"/>
    <col min="9221" max="9221" width="10" style="7" customWidth="1"/>
    <col min="9222" max="9222" width="7.5" style="7" customWidth="1"/>
    <col min="9223" max="9223" width="9" style="7"/>
    <col min="9224" max="9226" width="8" style="7" customWidth="1"/>
    <col min="9227" max="9227" width="10.75" style="7" customWidth="1"/>
    <col min="9228" max="9235" width="8" style="7" customWidth="1"/>
    <col min="9236" max="9472" width="9" style="7"/>
    <col min="9473" max="9473" width="28.875" style="7" customWidth="1"/>
    <col min="9474" max="9474" width="10" style="7" customWidth="1"/>
    <col min="9475" max="9475" width="11" style="7" bestFit="1" customWidth="1"/>
    <col min="9476" max="9476" width="16.5" style="7" customWidth="1"/>
    <col min="9477" max="9477" width="10" style="7" customWidth="1"/>
    <col min="9478" max="9478" width="7.5" style="7" customWidth="1"/>
    <col min="9479" max="9479" width="9" style="7"/>
    <col min="9480" max="9482" width="8" style="7" customWidth="1"/>
    <col min="9483" max="9483" width="10.75" style="7" customWidth="1"/>
    <col min="9484" max="9491" width="8" style="7" customWidth="1"/>
    <col min="9492" max="9728" width="9" style="7"/>
    <col min="9729" max="9729" width="28.875" style="7" customWidth="1"/>
    <col min="9730" max="9730" width="10" style="7" customWidth="1"/>
    <col min="9731" max="9731" width="11" style="7" bestFit="1" customWidth="1"/>
    <col min="9732" max="9732" width="16.5" style="7" customWidth="1"/>
    <col min="9733" max="9733" width="10" style="7" customWidth="1"/>
    <col min="9734" max="9734" width="7.5" style="7" customWidth="1"/>
    <col min="9735" max="9735" width="9" style="7"/>
    <col min="9736" max="9738" width="8" style="7" customWidth="1"/>
    <col min="9739" max="9739" width="10.75" style="7" customWidth="1"/>
    <col min="9740" max="9747" width="8" style="7" customWidth="1"/>
    <col min="9748" max="9984" width="9" style="7"/>
    <col min="9985" max="9985" width="28.875" style="7" customWidth="1"/>
    <col min="9986" max="9986" width="10" style="7" customWidth="1"/>
    <col min="9987" max="9987" width="11" style="7" bestFit="1" customWidth="1"/>
    <col min="9988" max="9988" width="16.5" style="7" customWidth="1"/>
    <col min="9989" max="9989" width="10" style="7" customWidth="1"/>
    <col min="9990" max="9990" width="7.5" style="7" customWidth="1"/>
    <col min="9991" max="9991" width="9" style="7"/>
    <col min="9992" max="9994" width="8" style="7" customWidth="1"/>
    <col min="9995" max="9995" width="10.75" style="7" customWidth="1"/>
    <col min="9996" max="10003" width="8" style="7" customWidth="1"/>
    <col min="10004" max="10240" width="9" style="7"/>
    <col min="10241" max="10241" width="28.875" style="7" customWidth="1"/>
    <col min="10242" max="10242" width="10" style="7" customWidth="1"/>
    <col min="10243" max="10243" width="11" style="7" bestFit="1" customWidth="1"/>
    <col min="10244" max="10244" width="16.5" style="7" customWidth="1"/>
    <col min="10245" max="10245" width="10" style="7" customWidth="1"/>
    <col min="10246" max="10246" width="7.5" style="7" customWidth="1"/>
    <col min="10247" max="10247" width="9" style="7"/>
    <col min="10248" max="10250" width="8" style="7" customWidth="1"/>
    <col min="10251" max="10251" width="10.75" style="7" customWidth="1"/>
    <col min="10252" max="10259" width="8" style="7" customWidth="1"/>
    <col min="10260" max="10496" width="9" style="7"/>
    <col min="10497" max="10497" width="28.875" style="7" customWidth="1"/>
    <col min="10498" max="10498" width="10" style="7" customWidth="1"/>
    <col min="10499" max="10499" width="11" style="7" bestFit="1" customWidth="1"/>
    <col min="10500" max="10500" width="16.5" style="7" customWidth="1"/>
    <col min="10501" max="10501" width="10" style="7" customWidth="1"/>
    <col min="10502" max="10502" width="7.5" style="7" customWidth="1"/>
    <col min="10503" max="10503" width="9" style="7"/>
    <col min="10504" max="10506" width="8" style="7" customWidth="1"/>
    <col min="10507" max="10507" width="10.75" style="7" customWidth="1"/>
    <col min="10508" max="10515" width="8" style="7" customWidth="1"/>
    <col min="10516" max="10752" width="9" style="7"/>
    <col min="10753" max="10753" width="28.875" style="7" customWidth="1"/>
    <col min="10754" max="10754" width="10" style="7" customWidth="1"/>
    <col min="10755" max="10755" width="11" style="7" bestFit="1" customWidth="1"/>
    <col min="10756" max="10756" width="16.5" style="7" customWidth="1"/>
    <col min="10757" max="10757" width="10" style="7" customWidth="1"/>
    <col min="10758" max="10758" width="7.5" style="7" customWidth="1"/>
    <col min="10759" max="10759" width="9" style="7"/>
    <col min="10760" max="10762" width="8" style="7" customWidth="1"/>
    <col min="10763" max="10763" width="10.75" style="7" customWidth="1"/>
    <col min="10764" max="10771" width="8" style="7" customWidth="1"/>
    <col min="10772" max="11008" width="9" style="7"/>
    <col min="11009" max="11009" width="28.875" style="7" customWidth="1"/>
    <col min="11010" max="11010" width="10" style="7" customWidth="1"/>
    <col min="11011" max="11011" width="11" style="7" bestFit="1" customWidth="1"/>
    <col min="11012" max="11012" width="16.5" style="7" customWidth="1"/>
    <col min="11013" max="11013" width="10" style="7" customWidth="1"/>
    <col min="11014" max="11014" width="7.5" style="7" customWidth="1"/>
    <col min="11015" max="11015" width="9" style="7"/>
    <col min="11016" max="11018" width="8" style="7" customWidth="1"/>
    <col min="11019" max="11019" width="10.75" style="7" customWidth="1"/>
    <col min="11020" max="11027" width="8" style="7" customWidth="1"/>
    <col min="11028" max="11264" width="9" style="7"/>
    <col min="11265" max="11265" width="28.875" style="7" customWidth="1"/>
    <col min="11266" max="11266" width="10" style="7" customWidth="1"/>
    <col min="11267" max="11267" width="11" style="7" bestFit="1" customWidth="1"/>
    <col min="11268" max="11268" width="16.5" style="7" customWidth="1"/>
    <col min="11269" max="11269" width="10" style="7" customWidth="1"/>
    <col min="11270" max="11270" width="7.5" style="7" customWidth="1"/>
    <col min="11271" max="11271" width="9" style="7"/>
    <col min="11272" max="11274" width="8" style="7" customWidth="1"/>
    <col min="11275" max="11275" width="10.75" style="7" customWidth="1"/>
    <col min="11276" max="11283" width="8" style="7" customWidth="1"/>
    <col min="11284" max="11520" width="9" style="7"/>
    <col min="11521" max="11521" width="28.875" style="7" customWidth="1"/>
    <col min="11522" max="11522" width="10" style="7" customWidth="1"/>
    <col min="11523" max="11523" width="11" style="7" bestFit="1" customWidth="1"/>
    <col min="11524" max="11524" width="16.5" style="7" customWidth="1"/>
    <col min="11525" max="11525" width="10" style="7" customWidth="1"/>
    <col min="11526" max="11526" width="7.5" style="7" customWidth="1"/>
    <col min="11527" max="11527" width="9" style="7"/>
    <col min="11528" max="11530" width="8" style="7" customWidth="1"/>
    <col min="11531" max="11531" width="10.75" style="7" customWidth="1"/>
    <col min="11532" max="11539" width="8" style="7" customWidth="1"/>
    <col min="11540" max="11776" width="9" style="7"/>
    <col min="11777" max="11777" width="28.875" style="7" customWidth="1"/>
    <col min="11778" max="11778" width="10" style="7" customWidth="1"/>
    <col min="11779" max="11779" width="11" style="7" bestFit="1" customWidth="1"/>
    <col min="11780" max="11780" width="16.5" style="7" customWidth="1"/>
    <col min="11781" max="11781" width="10" style="7" customWidth="1"/>
    <col min="11782" max="11782" width="7.5" style="7" customWidth="1"/>
    <col min="11783" max="11783" width="9" style="7"/>
    <col min="11784" max="11786" width="8" style="7" customWidth="1"/>
    <col min="11787" max="11787" width="10.75" style="7" customWidth="1"/>
    <col min="11788" max="11795" width="8" style="7" customWidth="1"/>
    <col min="11796" max="12032" width="9" style="7"/>
    <col min="12033" max="12033" width="28.875" style="7" customWidth="1"/>
    <col min="12034" max="12034" width="10" style="7" customWidth="1"/>
    <col min="12035" max="12035" width="11" style="7" bestFit="1" customWidth="1"/>
    <col min="12036" max="12036" width="16.5" style="7" customWidth="1"/>
    <col min="12037" max="12037" width="10" style="7" customWidth="1"/>
    <col min="12038" max="12038" width="7.5" style="7" customWidth="1"/>
    <col min="12039" max="12039" width="9" style="7"/>
    <col min="12040" max="12042" width="8" style="7" customWidth="1"/>
    <col min="12043" max="12043" width="10.75" style="7" customWidth="1"/>
    <col min="12044" max="12051" width="8" style="7" customWidth="1"/>
    <col min="12052" max="12288" width="9" style="7"/>
    <col min="12289" max="12289" width="28.875" style="7" customWidth="1"/>
    <col min="12290" max="12290" width="10" style="7" customWidth="1"/>
    <col min="12291" max="12291" width="11" style="7" bestFit="1" customWidth="1"/>
    <col min="12292" max="12292" width="16.5" style="7" customWidth="1"/>
    <col min="12293" max="12293" width="10" style="7" customWidth="1"/>
    <col min="12294" max="12294" width="7.5" style="7" customWidth="1"/>
    <col min="12295" max="12295" width="9" style="7"/>
    <col min="12296" max="12298" width="8" style="7" customWidth="1"/>
    <col min="12299" max="12299" width="10.75" style="7" customWidth="1"/>
    <col min="12300" max="12307" width="8" style="7" customWidth="1"/>
    <col min="12308" max="12544" width="9" style="7"/>
    <col min="12545" max="12545" width="28.875" style="7" customWidth="1"/>
    <col min="12546" max="12546" width="10" style="7" customWidth="1"/>
    <col min="12547" max="12547" width="11" style="7" bestFit="1" customWidth="1"/>
    <col min="12548" max="12548" width="16.5" style="7" customWidth="1"/>
    <col min="12549" max="12549" width="10" style="7" customWidth="1"/>
    <col min="12550" max="12550" width="7.5" style="7" customWidth="1"/>
    <col min="12551" max="12551" width="9" style="7"/>
    <col min="12552" max="12554" width="8" style="7" customWidth="1"/>
    <col min="12555" max="12555" width="10.75" style="7" customWidth="1"/>
    <col min="12556" max="12563" width="8" style="7" customWidth="1"/>
    <col min="12564" max="12800" width="9" style="7"/>
    <col min="12801" max="12801" width="28.875" style="7" customWidth="1"/>
    <col min="12802" max="12802" width="10" style="7" customWidth="1"/>
    <col min="12803" max="12803" width="11" style="7" bestFit="1" customWidth="1"/>
    <col min="12804" max="12804" width="16.5" style="7" customWidth="1"/>
    <col min="12805" max="12805" width="10" style="7" customWidth="1"/>
    <col min="12806" max="12806" width="7.5" style="7" customWidth="1"/>
    <col min="12807" max="12807" width="9" style="7"/>
    <col min="12808" max="12810" width="8" style="7" customWidth="1"/>
    <col min="12811" max="12811" width="10.75" style="7" customWidth="1"/>
    <col min="12812" max="12819" width="8" style="7" customWidth="1"/>
    <col min="12820" max="13056" width="9" style="7"/>
    <col min="13057" max="13057" width="28.875" style="7" customWidth="1"/>
    <col min="13058" max="13058" width="10" style="7" customWidth="1"/>
    <col min="13059" max="13059" width="11" style="7" bestFit="1" customWidth="1"/>
    <col min="13060" max="13060" width="16.5" style="7" customWidth="1"/>
    <col min="13061" max="13061" width="10" style="7" customWidth="1"/>
    <col min="13062" max="13062" width="7.5" style="7" customWidth="1"/>
    <col min="13063" max="13063" width="9" style="7"/>
    <col min="13064" max="13066" width="8" style="7" customWidth="1"/>
    <col min="13067" max="13067" width="10.75" style="7" customWidth="1"/>
    <col min="13068" max="13075" width="8" style="7" customWidth="1"/>
    <col min="13076" max="13312" width="9" style="7"/>
    <col min="13313" max="13313" width="28.875" style="7" customWidth="1"/>
    <col min="13314" max="13314" width="10" style="7" customWidth="1"/>
    <col min="13315" max="13315" width="11" style="7" bestFit="1" customWidth="1"/>
    <col min="13316" max="13316" width="16.5" style="7" customWidth="1"/>
    <col min="13317" max="13317" width="10" style="7" customWidth="1"/>
    <col min="13318" max="13318" width="7.5" style="7" customWidth="1"/>
    <col min="13319" max="13319" width="9" style="7"/>
    <col min="13320" max="13322" width="8" style="7" customWidth="1"/>
    <col min="13323" max="13323" width="10.75" style="7" customWidth="1"/>
    <col min="13324" max="13331" width="8" style="7" customWidth="1"/>
    <col min="13332" max="13568" width="9" style="7"/>
    <col min="13569" max="13569" width="28.875" style="7" customWidth="1"/>
    <col min="13570" max="13570" width="10" style="7" customWidth="1"/>
    <col min="13571" max="13571" width="11" style="7" bestFit="1" customWidth="1"/>
    <col min="13572" max="13572" width="16.5" style="7" customWidth="1"/>
    <col min="13573" max="13573" width="10" style="7" customWidth="1"/>
    <col min="13574" max="13574" width="7.5" style="7" customWidth="1"/>
    <col min="13575" max="13575" width="9" style="7"/>
    <col min="13576" max="13578" width="8" style="7" customWidth="1"/>
    <col min="13579" max="13579" width="10.75" style="7" customWidth="1"/>
    <col min="13580" max="13587" width="8" style="7" customWidth="1"/>
    <col min="13588" max="13824" width="9" style="7"/>
    <col min="13825" max="13825" width="28.875" style="7" customWidth="1"/>
    <col min="13826" max="13826" width="10" style="7" customWidth="1"/>
    <col min="13827" max="13827" width="11" style="7" bestFit="1" customWidth="1"/>
    <col min="13828" max="13828" width="16.5" style="7" customWidth="1"/>
    <col min="13829" max="13829" width="10" style="7" customWidth="1"/>
    <col min="13830" max="13830" width="7.5" style="7" customWidth="1"/>
    <col min="13831" max="13831" width="9" style="7"/>
    <col min="13832" max="13834" width="8" style="7" customWidth="1"/>
    <col min="13835" max="13835" width="10.75" style="7" customWidth="1"/>
    <col min="13836" max="13843" width="8" style="7" customWidth="1"/>
    <col min="13844" max="14080" width="9" style="7"/>
    <col min="14081" max="14081" width="28.875" style="7" customWidth="1"/>
    <col min="14082" max="14082" width="10" style="7" customWidth="1"/>
    <col min="14083" max="14083" width="11" style="7" bestFit="1" customWidth="1"/>
    <col min="14084" max="14084" width="16.5" style="7" customWidth="1"/>
    <col min="14085" max="14085" width="10" style="7" customWidth="1"/>
    <col min="14086" max="14086" width="7.5" style="7" customWidth="1"/>
    <col min="14087" max="14087" width="9" style="7"/>
    <col min="14088" max="14090" width="8" style="7" customWidth="1"/>
    <col min="14091" max="14091" width="10.75" style="7" customWidth="1"/>
    <col min="14092" max="14099" width="8" style="7" customWidth="1"/>
    <col min="14100" max="14336" width="9" style="7"/>
    <col min="14337" max="14337" width="28.875" style="7" customWidth="1"/>
    <col min="14338" max="14338" width="10" style="7" customWidth="1"/>
    <col min="14339" max="14339" width="11" style="7" bestFit="1" customWidth="1"/>
    <col min="14340" max="14340" width="16.5" style="7" customWidth="1"/>
    <col min="14341" max="14341" width="10" style="7" customWidth="1"/>
    <col min="14342" max="14342" width="7.5" style="7" customWidth="1"/>
    <col min="14343" max="14343" width="9" style="7"/>
    <col min="14344" max="14346" width="8" style="7" customWidth="1"/>
    <col min="14347" max="14347" width="10.75" style="7" customWidth="1"/>
    <col min="14348" max="14355" width="8" style="7" customWidth="1"/>
    <col min="14356" max="14592" width="9" style="7"/>
    <col min="14593" max="14593" width="28.875" style="7" customWidth="1"/>
    <col min="14594" max="14594" width="10" style="7" customWidth="1"/>
    <col min="14595" max="14595" width="11" style="7" bestFit="1" customWidth="1"/>
    <col min="14596" max="14596" width="16.5" style="7" customWidth="1"/>
    <col min="14597" max="14597" width="10" style="7" customWidth="1"/>
    <col min="14598" max="14598" width="7.5" style="7" customWidth="1"/>
    <col min="14599" max="14599" width="9" style="7"/>
    <col min="14600" max="14602" width="8" style="7" customWidth="1"/>
    <col min="14603" max="14603" width="10.75" style="7" customWidth="1"/>
    <col min="14604" max="14611" width="8" style="7" customWidth="1"/>
    <col min="14612" max="14848" width="9" style="7"/>
    <col min="14849" max="14849" width="28.875" style="7" customWidth="1"/>
    <col min="14850" max="14850" width="10" style="7" customWidth="1"/>
    <col min="14851" max="14851" width="11" style="7" bestFit="1" customWidth="1"/>
    <col min="14852" max="14852" width="16.5" style="7" customWidth="1"/>
    <col min="14853" max="14853" width="10" style="7" customWidth="1"/>
    <col min="14854" max="14854" width="7.5" style="7" customWidth="1"/>
    <col min="14855" max="14855" width="9" style="7"/>
    <col min="14856" max="14858" width="8" style="7" customWidth="1"/>
    <col min="14859" max="14859" width="10.75" style="7" customWidth="1"/>
    <col min="14860" max="14867" width="8" style="7" customWidth="1"/>
    <col min="14868" max="15104" width="9" style="7"/>
    <col min="15105" max="15105" width="28.875" style="7" customWidth="1"/>
    <col min="15106" max="15106" width="10" style="7" customWidth="1"/>
    <col min="15107" max="15107" width="11" style="7" bestFit="1" customWidth="1"/>
    <col min="15108" max="15108" width="16.5" style="7" customWidth="1"/>
    <col min="15109" max="15109" width="10" style="7" customWidth="1"/>
    <col min="15110" max="15110" width="7.5" style="7" customWidth="1"/>
    <col min="15111" max="15111" width="9" style="7"/>
    <col min="15112" max="15114" width="8" style="7" customWidth="1"/>
    <col min="15115" max="15115" width="10.75" style="7" customWidth="1"/>
    <col min="15116" max="15123" width="8" style="7" customWidth="1"/>
    <col min="15124" max="15360" width="9" style="7"/>
    <col min="15361" max="15361" width="28.875" style="7" customWidth="1"/>
    <col min="15362" max="15362" width="10" style="7" customWidth="1"/>
    <col min="15363" max="15363" width="11" style="7" bestFit="1" customWidth="1"/>
    <col min="15364" max="15364" width="16.5" style="7" customWidth="1"/>
    <col min="15365" max="15365" width="10" style="7" customWidth="1"/>
    <col min="15366" max="15366" width="7.5" style="7" customWidth="1"/>
    <col min="15367" max="15367" width="9" style="7"/>
    <col min="15368" max="15370" width="8" style="7" customWidth="1"/>
    <col min="15371" max="15371" width="10.75" style="7" customWidth="1"/>
    <col min="15372" max="15379" width="8" style="7" customWidth="1"/>
    <col min="15380" max="15616" width="9" style="7"/>
    <col min="15617" max="15617" width="28.875" style="7" customWidth="1"/>
    <col min="15618" max="15618" width="10" style="7" customWidth="1"/>
    <col min="15619" max="15619" width="11" style="7" bestFit="1" customWidth="1"/>
    <col min="15620" max="15620" width="16.5" style="7" customWidth="1"/>
    <col min="15621" max="15621" width="10" style="7" customWidth="1"/>
    <col min="15622" max="15622" width="7.5" style="7" customWidth="1"/>
    <col min="15623" max="15623" width="9" style="7"/>
    <col min="15624" max="15626" width="8" style="7" customWidth="1"/>
    <col min="15627" max="15627" width="10.75" style="7" customWidth="1"/>
    <col min="15628" max="15635" width="8" style="7" customWidth="1"/>
    <col min="15636" max="15872" width="9" style="7"/>
    <col min="15873" max="15873" width="28.875" style="7" customWidth="1"/>
    <col min="15874" max="15874" width="10" style="7" customWidth="1"/>
    <col min="15875" max="15875" width="11" style="7" bestFit="1" customWidth="1"/>
    <col min="15876" max="15876" width="16.5" style="7" customWidth="1"/>
    <col min="15877" max="15877" width="10" style="7" customWidth="1"/>
    <col min="15878" max="15878" width="7.5" style="7" customWidth="1"/>
    <col min="15879" max="15879" width="9" style="7"/>
    <col min="15880" max="15882" width="8" style="7" customWidth="1"/>
    <col min="15883" max="15883" width="10.75" style="7" customWidth="1"/>
    <col min="15884" max="15891" width="8" style="7" customWidth="1"/>
    <col min="15892" max="16128" width="9" style="7"/>
    <col min="16129" max="16129" width="28.875" style="7" customWidth="1"/>
    <col min="16130" max="16130" width="10" style="7" customWidth="1"/>
    <col min="16131" max="16131" width="11" style="7" bestFit="1" customWidth="1"/>
    <col min="16132" max="16132" width="16.5" style="7" customWidth="1"/>
    <col min="16133" max="16133" width="10" style="7" customWidth="1"/>
    <col min="16134" max="16134" width="7.5" style="7" customWidth="1"/>
    <col min="16135" max="16135" width="9" style="7"/>
    <col min="16136" max="16138" width="8" style="7" customWidth="1"/>
    <col min="16139" max="16139" width="10.75" style="7" customWidth="1"/>
    <col min="16140" max="16147" width="8" style="7" customWidth="1"/>
    <col min="16148" max="16384" width="9" style="7"/>
  </cols>
  <sheetData>
    <row r="1" spans="1:19" ht="20.25" x14ac:dyDescent="0.3">
      <c r="A1" s="5" t="s">
        <v>2</v>
      </c>
      <c r="B1" s="6"/>
    </row>
    <row r="2" spans="1:19" x14ac:dyDescent="0.3">
      <c r="A2" s="8" t="s">
        <v>48</v>
      </c>
    </row>
    <row r="4" spans="1:19" x14ac:dyDescent="0.3">
      <c r="A4" s="88" t="s">
        <v>3</v>
      </c>
      <c r="B4" s="89"/>
      <c r="C4" s="89"/>
      <c r="D4" s="89"/>
      <c r="E4" s="89"/>
      <c r="F4" s="89"/>
    </row>
    <row r="5" spans="1:19" ht="10.5" customHeight="1" x14ac:dyDescent="0.3">
      <c r="H5" s="9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9" ht="35.25" customHeight="1" x14ac:dyDescent="0.3">
      <c r="A6" s="90" t="s">
        <v>4</v>
      </c>
      <c r="B6" s="91"/>
      <c r="C6" s="91"/>
      <c r="D6" s="91"/>
      <c r="E6" s="91"/>
      <c r="F6" s="91"/>
      <c r="H6" s="9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x14ac:dyDescent="0.3">
      <c r="H7" s="9"/>
      <c r="I7" s="8"/>
      <c r="J7" s="8"/>
      <c r="K7" s="10"/>
      <c r="L7" s="11"/>
      <c r="M7" s="8"/>
      <c r="N7" s="8"/>
      <c r="O7" s="8"/>
      <c r="P7" s="8"/>
      <c r="Q7" s="8"/>
      <c r="R7" s="8"/>
      <c r="S7" s="12"/>
    </row>
    <row r="8" spans="1:19" x14ac:dyDescent="0.3">
      <c r="C8" s="13" t="s">
        <v>5</v>
      </c>
      <c r="D8" s="14"/>
      <c r="E8" s="13" t="s">
        <v>6</v>
      </c>
      <c r="F8" s="15" t="s">
        <v>7</v>
      </c>
      <c r="H8" s="9"/>
      <c r="I8" s="8"/>
      <c r="J8" s="8"/>
      <c r="K8" s="10"/>
      <c r="L8" s="11"/>
      <c r="M8" s="8"/>
      <c r="N8" s="8"/>
      <c r="O8" s="8"/>
      <c r="P8" s="8"/>
      <c r="Q8" s="8"/>
      <c r="R8" s="8"/>
    </row>
    <row r="9" spans="1:19" x14ac:dyDescent="0.3">
      <c r="A9" s="7" t="s">
        <v>8</v>
      </c>
      <c r="C9" s="16">
        <f>('Lönetabell 2022'!E13)</f>
        <v>159.95373092147807</v>
      </c>
      <c r="E9" s="17">
        <v>400</v>
      </c>
      <c r="H9" s="9"/>
      <c r="I9" s="8"/>
      <c r="J9" s="8"/>
      <c r="K9" s="10"/>
      <c r="L9" s="18"/>
      <c r="M9" s="19"/>
      <c r="N9" s="20"/>
      <c r="O9" s="8"/>
      <c r="P9" s="21"/>
      <c r="Q9" s="21"/>
      <c r="R9" s="8"/>
    </row>
    <row r="10" spans="1:19" x14ac:dyDescent="0.3">
      <c r="A10" s="8" t="s">
        <v>9</v>
      </c>
      <c r="B10" s="22">
        <v>110</v>
      </c>
      <c r="C10" s="12">
        <f>(Medianlön!I4)</f>
        <v>174.45727482678984</v>
      </c>
      <c r="E10" s="23"/>
      <c r="H10" s="9"/>
      <c r="I10" s="8"/>
      <c r="J10" s="8"/>
      <c r="K10" s="11"/>
      <c r="L10" s="18"/>
      <c r="M10" s="19"/>
      <c r="N10" s="8"/>
      <c r="O10" s="8"/>
      <c r="P10" s="8"/>
      <c r="Q10" s="8"/>
      <c r="R10" s="8"/>
    </row>
    <row r="11" spans="1:19" x14ac:dyDescent="0.3">
      <c r="C11" s="12"/>
      <c r="E11" s="23"/>
      <c r="H11" s="9"/>
      <c r="I11" s="8"/>
      <c r="J11" s="8"/>
      <c r="K11" s="10"/>
      <c r="L11" s="11"/>
      <c r="M11" s="8"/>
      <c r="N11" s="8"/>
      <c r="O11" s="8"/>
      <c r="P11" s="8"/>
      <c r="Q11" s="8"/>
      <c r="R11" s="8"/>
    </row>
    <row r="12" spans="1:19" x14ac:dyDescent="0.3">
      <c r="A12" s="7" t="s">
        <v>10</v>
      </c>
      <c r="B12" s="24">
        <v>1.3</v>
      </c>
      <c r="C12" s="12">
        <f>+C10*B12</f>
        <v>226.79445727482681</v>
      </c>
      <c r="E12" s="23"/>
      <c r="F12" s="27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3">
      <c r="A13" s="7" t="s">
        <v>11</v>
      </c>
      <c r="B13" s="28">
        <v>0.31419999999999998</v>
      </c>
      <c r="C13" s="12">
        <f>+C12*B13</f>
        <v>71.258818475750573</v>
      </c>
      <c r="E13" s="23"/>
      <c r="F13" s="27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3">
      <c r="A14" s="15" t="s">
        <v>12</v>
      </c>
      <c r="C14" s="16">
        <f>+C13+C12</f>
        <v>298.05327575057737</v>
      </c>
      <c r="E14" s="25">
        <f>+C14+E9</f>
        <v>698.05327575057731</v>
      </c>
      <c r="F14" s="26">
        <f>+C14/E9</f>
        <v>0.74513318937644346</v>
      </c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x14ac:dyDescent="0.3">
      <c r="D15" s="2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9" s="15" customFormat="1" ht="12.75" x14ac:dyDescent="0.2">
      <c r="A16" s="15" t="s">
        <v>13</v>
      </c>
      <c r="H16" s="30"/>
    </row>
    <row r="17" spans="1:18" s="15" customFormat="1" ht="12.75" x14ac:dyDescent="0.2">
      <c r="A17" s="15" t="s">
        <v>14</v>
      </c>
      <c r="H17" s="30"/>
    </row>
    <row r="18" spans="1:18" x14ac:dyDescent="0.3"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3">
      <c r="A19" s="15"/>
      <c r="B19" s="15"/>
      <c r="D19" s="15"/>
      <c r="E19" s="15"/>
      <c r="F19" s="15"/>
      <c r="G19" s="15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3">
      <c r="A20" s="15"/>
      <c r="B20" s="15"/>
      <c r="D20" s="15"/>
      <c r="E20" s="15"/>
      <c r="F20" s="15"/>
      <c r="G20" s="15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3"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3">
      <c r="C22" s="12"/>
      <c r="I22" s="8"/>
      <c r="J22" s="8"/>
      <c r="K22" s="8"/>
      <c r="L22" s="8"/>
      <c r="M22" s="8"/>
      <c r="N22" s="8"/>
      <c r="O22" s="8"/>
      <c r="P22" s="8"/>
      <c r="Q22" s="8"/>
      <c r="R22" s="8"/>
    </row>
    <row r="24" spans="1:18" x14ac:dyDescent="0.3">
      <c r="A24" s="15"/>
      <c r="B24" s="15"/>
      <c r="D24" s="15"/>
      <c r="E24" s="15"/>
      <c r="F24" s="15"/>
      <c r="G24" s="15"/>
      <c r="H24" s="15"/>
    </row>
    <row r="25" spans="1:18" x14ac:dyDescent="0.3">
      <c r="A25" s="15"/>
      <c r="B25" s="15"/>
      <c r="D25" s="15"/>
      <c r="E25" s="15"/>
      <c r="F25" s="15"/>
      <c r="G25" s="15"/>
      <c r="H25" s="15"/>
    </row>
    <row r="28" spans="1:18" x14ac:dyDescent="0.3">
      <c r="B28" s="31"/>
      <c r="C28" s="12"/>
    </row>
    <row r="29" spans="1:18" x14ac:dyDescent="0.3">
      <c r="A29" s="31"/>
      <c r="B29" s="24"/>
      <c r="C29" s="12"/>
    </row>
    <row r="30" spans="1:18" x14ac:dyDescent="0.3">
      <c r="A30" s="31"/>
      <c r="B30" s="24"/>
      <c r="C30" s="12"/>
    </row>
    <row r="92" spans="7:11" x14ac:dyDescent="0.3">
      <c r="J92" s="29"/>
    </row>
    <row r="96" spans="7:11" x14ac:dyDescent="0.3">
      <c r="G96" s="29"/>
      <c r="I96" s="29"/>
      <c r="J96" s="29"/>
      <c r="K96" s="29"/>
    </row>
    <row r="97" spans="7:11" x14ac:dyDescent="0.3">
      <c r="H97" s="29"/>
    </row>
    <row r="98" spans="7:11" x14ac:dyDescent="0.3">
      <c r="G98" s="29"/>
      <c r="I98" s="29"/>
      <c r="J98" s="29"/>
      <c r="K98" s="29"/>
    </row>
    <row r="102" spans="7:11" x14ac:dyDescent="0.3">
      <c r="I102" s="29"/>
      <c r="K102" s="29"/>
    </row>
    <row r="104" spans="7:11" x14ac:dyDescent="0.3">
      <c r="I104" s="29"/>
      <c r="K104" s="29"/>
    </row>
  </sheetData>
  <protectedRanges>
    <protectedRange sqref="E9" name="Område2"/>
    <protectedRange sqref="B21" name="Område1"/>
  </protectedRanges>
  <mergeCells count="2">
    <mergeCell ref="A4:F4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27AF-6284-469D-8F45-9986BDE41FF3}">
  <dimension ref="A1:T115"/>
  <sheetViews>
    <sheetView workbookViewId="0">
      <selection activeCell="B18" sqref="B18"/>
    </sheetView>
  </sheetViews>
  <sheetFormatPr defaultRowHeight="16.5" x14ac:dyDescent="0.3"/>
  <cols>
    <col min="1" max="1" width="28.875" style="7" customWidth="1"/>
    <col min="2" max="2" width="10" style="7" customWidth="1"/>
    <col min="3" max="3" width="11" style="7" bestFit="1" customWidth="1"/>
    <col min="4" max="4" width="16.5" style="7" customWidth="1"/>
    <col min="5" max="5" width="10" style="7" customWidth="1"/>
    <col min="6" max="6" width="8.375" style="14" customWidth="1"/>
    <col min="7" max="8" width="9" style="7"/>
    <col min="9" max="16" width="8" style="7" customWidth="1"/>
    <col min="17" max="256" width="9" style="7"/>
    <col min="257" max="257" width="28.875" style="7" customWidth="1"/>
    <col min="258" max="258" width="10" style="7" customWidth="1"/>
    <col min="259" max="259" width="11" style="7" bestFit="1" customWidth="1"/>
    <col min="260" max="260" width="16.5" style="7" customWidth="1"/>
    <col min="261" max="261" width="10" style="7" customWidth="1"/>
    <col min="262" max="262" width="8.375" style="7" customWidth="1"/>
    <col min="263" max="264" width="9" style="7"/>
    <col min="265" max="266" width="8" style="7" customWidth="1"/>
    <col min="267" max="271" width="0" style="7" hidden="1" customWidth="1"/>
    <col min="272" max="272" width="8" style="7" customWidth="1"/>
    <col min="273" max="512" width="9" style="7"/>
    <col min="513" max="513" width="28.875" style="7" customWidth="1"/>
    <col min="514" max="514" width="10" style="7" customWidth="1"/>
    <col min="515" max="515" width="11" style="7" bestFit="1" customWidth="1"/>
    <col min="516" max="516" width="16.5" style="7" customWidth="1"/>
    <col min="517" max="517" width="10" style="7" customWidth="1"/>
    <col min="518" max="518" width="8.375" style="7" customWidth="1"/>
    <col min="519" max="520" width="9" style="7"/>
    <col min="521" max="522" width="8" style="7" customWidth="1"/>
    <col min="523" max="527" width="0" style="7" hidden="1" customWidth="1"/>
    <col min="528" max="528" width="8" style="7" customWidth="1"/>
    <col min="529" max="768" width="9" style="7"/>
    <col min="769" max="769" width="28.875" style="7" customWidth="1"/>
    <col min="770" max="770" width="10" style="7" customWidth="1"/>
    <col min="771" max="771" width="11" style="7" bestFit="1" customWidth="1"/>
    <col min="772" max="772" width="16.5" style="7" customWidth="1"/>
    <col min="773" max="773" width="10" style="7" customWidth="1"/>
    <col min="774" max="774" width="8.375" style="7" customWidth="1"/>
    <col min="775" max="776" width="9" style="7"/>
    <col min="777" max="778" width="8" style="7" customWidth="1"/>
    <col min="779" max="783" width="0" style="7" hidden="1" customWidth="1"/>
    <col min="784" max="784" width="8" style="7" customWidth="1"/>
    <col min="785" max="1024" width="9" style="7"/>
    <col min="1025" max="1025" width="28.875" style="7" customWidth="1"/>
    <col min="1026" max="1026" width="10" style="7" customWidth="1"/>
    <col min="1027" max="1027" width="11" style="7" bestFit="1" customWidth="1"/>
    <col min="1028" max="1028" width="16.5" style="7" customWidth="1"/>
    <col min="1029" max="1029" width="10" style="7" customWidth="1"/>
    <col min="1030" max="1030" width="8.375" style="7" customWidth="1"/>
    <col min="1031" max="1032" width="9" style="7"/>
    <col min="1033" max="1034" width="8" style="7" customWidth="1"/>
    <col min="1035" max="1039" width="0" style="7" hidden="1" customWidth="1"/>
    <col min="1040" max="1040" width="8" style="7" customWidth="1"/>
    <col min="1041" max="1280" width="9" style="7"/>
    <col min="1281" max="1281" width="28.875" style="7" customWidth="1"/>
    <col min="1282" max="1282" width="10" style="7" customWidth="1"/>
    <col min="1283" max="1283" width="11" style="7" bestFit="1" customWidth="1"/>
    <col min="1284" max="1284" width="16.5" style="7" customWidth="1"/>
    <col min="1285" max="1285" width="10" style="7" customWidth="1"/>
    <col min="1286" max="1286" width="8.375" style="7" customWidth="1"/>
    <col min="1287" max="1288" width="9" style="7"/>
    <col min="1289" max="1290" width="8" style="7" customWidth="1"/>
    <col min="1291" max="1295" width="0" style="7" hidden="1" customWidth="1"/>
    <col min="1296" max="1296" width="8" style="7" customWidth="1"/>
    <col min="1297" max="1536" width="9" style="7"/>
    <col min="1537" max="1537" width="28.875" style="7" customWidth="1"/>
    <col min="1538" max="1538" width="10" style="7" customWidth="1"/>
    <col min="1539" max="1539" width="11" style="7" bestFit="1" customWidth="1"/>
    <col min="1540" max="1540" width="16.5" style="7" customWidth="1"/>
    <col min="1541" max="1541" width="10" style="7" customWidth="1"/>
    <col min="1542" max="1542" width="8.375" style="7" customWidth="1"/>
    <col min="1543" max="1544" width="9" style="7"/>
    <col min="1545" max="1546" width="8" style="7" customWidth="1"/>
    <col min="1547" max="1551" width="0" style="7" hidden="1" customWidth="1"/>
    <col min="1552" max="1552" width="8" style="7" customWidth="1"/>
    <col min="1553" max="1792" width="9" style="7"/>
    <col min="1793" max="1793" width="28.875" style="7" customWidth="1"/>
    <col min="1794" max="1794" width="10" style="7" customWidth="1"/>
    <col min="1795" max="1795" width="11" style="7" bestFit="1" customWidth="1"/>
    <col min="1796" max="1796" width="16.5" style="7" customWidth="1"/>
    <col min="1797" max="1797" width="10" style="7" customWidth="1"/>
    <col min="1798" max="1798" width="8.375" style="7" customWidth="1"/>
    <col min="1799" max="1800" width="9" style="7"/>
    <col min="1801" max="1802" width="8" style="7" customWidth="1"/>
    <col min="1803" max="1807" width="0" style="7" hidden="1" customWidth="1"/>
    <col min="1808" max="1808" width="8" style="7" customWidth="1"/>
    <col min="1809" max="2048" width="9" style="7"/>
    <col min="2049" max="2049" width="28.875" style="7" customWidth="1"/>
    <col min="2050" max="2050" width="10" style="7" customWidth="1"/>
    <col min="2051" max="2051" width="11" style="7" bestFit="1" customWidth="1"/>
    <col min="2052" max="2052" width="16.5" style="7" customWidth="1"/>
    <col min="2053" max="2053" width="10" style="7" customWidth="1"/>
    <col min="2054" max="2054" width="8.375" style="7" customWidth="1"/>
    <col min="2055" max="2056" width="9" style="7"/>
    <col min="2057" max="2058" width="8" style="7" customWidth="1"/>
    <col min="2059" max="2063" width="0" style="7" hidden="1" customWidth="1"/>
    <col min="2064" max="2064" width="8" style="7" customWidth="1"/>
    <col min="2065" max="2304" width="9" style="7"/>
    <col min="2305" max="2305" width="28.875" style="7" customWidth="1"/>
    <col min="2306" max="2306" width="10" style="7" customWidth="1"/>
    <col min="2307" max="2307" width="11" style="7" bestFit="1" customWidth="1"/>
    <col min="2308" max="2308" width="16.5" style="7" customWidth="1"/>
    <col min="2309" max="2309" width="10" style="7" customWidth="1"/>
    <col min="2310" max="2310" width="8.375" style="7" customWidth="1"/>
    <col min="2311" max="2312" width="9" style="7"/>
    <col min="2313" max="2314" width="8" style="7" customWidth="1"/>
    <col min="2315" max="2319" width="0" style="7" hidden="1" customWidth="1"/>
    <col min="2320" max="2320" width="8" style="7" customWidth="1"/>
    <col min="2321" max="2560" width="9" style="7"/>
    <col min="2561" max="2561" width="28.875" style="7" customWidth="1"/>
    <col min="2562" max="2562" width="10" style="7" customWidth="1"/>
    <col min="2563" max="2563" width="11" style="7" bestFit="1" customWidth="1"/>
    <col min="2564" max="2564" width="16.5" style="7" customWidth="1"/>
    <col min="2565" max="2565" width="10" style="7" customWidth="1"/>
    <col min="2566" max="2566" width="8.375" style="7" customWidth="1"/>
    <col min="2567" max="2568" width="9" style="7"/>
    <col min="2569" max="2570" width="8" style="7" customWidth="1"/>
    <col min="2571" max="2575" width="0" style="7" hidden="1" customWidth="1"/>
    <col min="2576" max="2576" width="8" style="7" customWidth="1"/>
    <col min="2577" max="2816" width="9" style="7"/>
    <col min="2817" max="2817" width="28.875" style="7" customWidth="1"/>
    <col min="2818" max="2818" width="10" style="7" customWidth="1"/>
    <col min="2819" max="2819" width="11" style="7" bestFit="1" customWidth="1"/>
    <col min="2820" max="2820" width="16.5" style="7" customWidth="1"/>
    <col min="2821" max="2821" width="10" style="7" customWidth="1"/>
    <col min="2822" max="2822" width="8.375" style="7" customWidth="1"/>
    <col min="2823" max="2824" width="9" style="7"/>
    <col min="2825" max="2826" width="8" style="7" customWidth="1"/>
    <col min="2827" max="2831" width="0" style="7" hidden="1" customWidth="1"/>
    <col min="2832" max="2832" width="8" style="7" customWidth="1"/>
    <col min="2833" max="3072" width="9" style="7"/>
    <col min="3073" max="3073" width="28.875" style="7" customWidth="1"/>
    <col min="3074" max="3074" width="10" style="7" customWidth="1"/>
    <col min="3075" max="3075" width="11" style="7" bestFit="1" customWidth="1"/>
    <col min="3076" max="3076" width="16.5" style="7" customWidth="1"/>
    <col min="3077" max="3077" width="10" style="7" customWidth="1"/>
    <col min="3078" max="3078" width="8.375" style="7" customWidth="1"/>
    <col min="3079" max="3080" width="9" style="7"/>
    <col min="3081" max="3082" width="8" style="7" customWidth="1"/>
    <col min="3083" max="3087" width="0" style="7" hidden="1" customWidth="1"/>
    <col min="3088" max="3088" width="8" style="7" customWidth="1"/>
    <col min="3089" max="3328" width="9" style="7"/>
    <col min="3329" max="3329" width="28.875" style="7" customWidth="1"/>
    <col min="3330" max="3330" width="10" style="7" customWidth="1"/>
    <col min="3331" max="3331" width="11" style="7" bestFit="1" customWidth="1"/>
    <col min="3332" max="3332" width="16.5" style="7" customWidth="1"/>
    <col min="3333" max="3333" width="10" style="7" customWidth="1"/>
    <col min="3334" max="3334" width="8.375" style="7" customWidth="1"/>
    <col min="3335" max="3336" width="9" style="7"/>
    <col min="3337" max="3338" width="8" style="7" customWidth="1"/>
    <col min="3339" max="3343" width="0" style="7" hidden="1" customWidth="1"/>
    <col min="3344" max="3344" width="8" style="7" customWidth="1"/>
    <col min="3345" max="3584" width="9" style="7"/>
    <col min="3585" max="3585" width="28.875" style="7" customWidth="1"/>
    <col min="3586" max="3586" width="10" style="7" customWidth="1"/>
    <col min="3587" max="3587" width="11" style="7" bestFit="1" customWidth="1"/>
    <col min="3588" max="3588" width="16.5" style="7" customWidth="1"/>
    <col min="3589" max="3589" width="10" style="7" customWidth="1"/>
    <col min="3590" max="3590" width="8.375" style="7" customWidth="1"/>
    <col min="3591" max="3592" width="9" style="7"/>
    <col min="3593" max="3594" width="8" style="7" customWidth="1"/>
    <col min="3595" max="3599" width="0" style="7" hidden="1" customWidth="1"/>
    <col min="3600" max="3600" width="8" style="7" customWidth="1"/>
    <col min="3601" max="3840" width="9" style="7"/>
    <col min="3841" max="3841" width="28.875" style="7" customWidth="1"/>
    <col min="3842" max="3842" width="10" style="7" customWidth="1"/>
    <col min="3843" max="3843" width="11" style="7" bestFit="1" customWidth="1"/>
    <col min="3844" max="3844" width="16.5" style="7" customWidth="1"/>
    <col min="3845" max="3845" width="10" style="7" customWidth="1"/>
    <col min="3846" max="3846" width="8.375" style="7" customWidth="1"/>
    <col min="3847" max="3848" width="9" style="7"/>
    <col min="3849" max="3850" width="8" style="7" customWidth="1"/>
    <col min="3851" max="3855" width="0" style="7" hidden="1" customWidth="1"/>
    <col min="3856" max="3856" width="8" style="7" customWidth="1"/>
    <col min="3857" max="4096" width="9" style="7"/>
    <col min="4097" max="4097" width="28.875" style="7" customWidth="1"/>
    <col min="4098" max="4098" width="10" style="7" customWidth="1"/>
    <col min="4099" max="4099" width="11" style="7" bestFit="1" customWidth="1"/>
    <col min="4100" max="4100" width="16.5" style="7" customWidth="1"/>
    <col min="4101" max="4101" width="10" style="7" customWidth="1"/>
    <col min="4102" max="4102" width="8.375" style="7" customWidth="1"/>
    <col min="4103" max="4104" width="9" style="7"/>
    <col min="4105" max="4106" width="8" style="7" customWidth="1"/>
    <col min="4107" max="4111" width="0" style="7" hidden="1" customWidth="1"/>
    <col min="4112" max="4112" width="8" style="7" customWidth="1"/>
    <col min="4113" max="4352" width="9" style="7"/>
    <col min="4353" max="4353" width="28.875" style="7" customWidth="1"/>
    <col min="4354" max="4354" width="10" style="7" customWidth="1"/>
    <col min="4355" max="4355" width="11" style="7" bestFit="1" customWidth="1"/>
    <col min="4356" max="4356" width="16.5" style="7" customWidth="1"/>
    <col min="4357" max="4357" width="10" style="7" customWidth="1"/>
    <col min="4358" max="4358" width="8.375" style="7" customWidth="1"/>
    <col min="4359" max="4360" width="9" style="7"/>
    <col min="4361" max="4362" width="8" style="7" customWidth="1"/>
    <col min="4363" max="4367" width="0" style="7" hidden="1" customWidth="1"/>
    <col min="4368" max="4368" width="8" style="7" customWidth="1"/>
    <col min="4369" max="4608" width="9" style="7"/>
    <col min="4609" max="4609" width="28.875" style="7" customWidth="1"/>
    <col min="4610" max="4610" width="10" style="7" customWidth="1"/>
    <col min="4611" max="4611" width="11" style="7" bestFit="1" customWidth="1"/>
    <col min="4612" max="4612" width="16.5" style="7" customWidth="1"/>
    <col min="4613" max="4613" width="10" style="7" customWidth="1"/>
    <col min="4614" max="4614" width="8.375" style="7" customWidth="1"/>
    <col min="4615" max="4616" width="9" style="7"/>
    <col min="4617" max="4618" width="8" style="7" customWidth="1"/>
    <col min="4619" max="4623" width="0" style="7" hidden="1" customWidth="1"/>
    <col min="4624" max="4624" width="8" style="7" customWidth="1"/>
    <col min="4625" max="4864" width="9" style="7"/>
    <col min="4865" max="4865" width="28.875" style="7" customWidth="1"/>
    <col min="4866" max="4866" width="10" style="7" customWidth="1"/>
    <col min="4867" max="4867" width="11" style="7" bestFit="1" customWidth="1"/>
    <col min="4868" max="4868" width="16.5" style="7" customWidth="1"/>
    <col min="4869" max="4869" width="10" style="7" customWidth="1"/>
    <col min="4870" max="4870" width="8.375" style="7" customWidth="1"/>
    <col min="4871" max="4872" width="9" style="7"/>
    <col min="4873" max="4874" width="8" style="7" customWidth="1"/>
    <col min="4875" max="4879" width="0" style="7" hidden="1" customWidth="1"/>
    <col min="4880" max="4880" width="8" style="7" customWidth="1"/>
    <col min="4881" max="5120" width="9" style="7"/>
    <col min="5121" max="5121" width="28.875" style="7" customWidth="1"/>
    <col min="5122" max="5122" width="10" style="7" customWidth="1"/>
    <col min="5123" max="5123" width="11" style="7" bestFit="1" customWidth="1"/>
    <col min="5124" max="5124" width="16.5" style="7" customWidth="1"/>
    <col min="5125" max="5125" width="10" style="7" customWidth="1"/>
    <col min="5126" max="5126" width="8.375" style="7" customWidth="1"/>
    <col min="5127" max="5128" width="9" style="7"/>
    <col min="5129" max="5130" width="8" style="7" customWidth="1"/>
    <col min="5131" max="5135" width="0" style="7" hidden="1" customWidth="1"/>
    <col min="5136" max="5136" width="8" style="7" customWidth="1"/>
    <col min="5137" max="5376" width="9" style="7"/>
    <col min="5377" max="5377" width="28.875" style="7" customWidth="1"/>
    <col min="5378" max="5378" width="10" style="7" customWidth="1"/>
    <col min="5379" max="5379" width="11" style="7" bestFit="1" customWidth="1"/>
    <col min="5380" max="5380" width="16.5" style="7" customWidth="1"/>
    <col min="5381" max="5381" width="10" style="7" customWidth="1"/>
    <col min="5382" max="5382" width="8.375" style="7" customWidth="1"/>
    <col min="5383" max="5384" width="9" style="7"/>
    <col min="5385" max="5386" width="8" style="7" customWidth="1"/>
    <col min="5387" max="5391" width="0" style="7" hidden="1" customWidth="1"/>
    <col min="5392" max="5392" width="8" style="7" customWidth="1"/>
    <col min="5393" max="5632" width="9" style="7"/>
    <col min="5633" max="5633" width="28.875" style="7" customWidth="1"/>
    <col min="5634" max="5634" width="10" style="7" customWidth="1"/>
    <col min="5635" max="5635" width="11" style="7" bestFit="1" customWidth="1"/>
    <col min="5636" max="5636" width="16.5" style="7" customWidth="1"/>
    <col min="5637" max="5637" width="10" style="7" customWidth="1"/>
    <col min="5638" max="5638" width="8.375" style="7" customWidth="1"/>
    <col min="5639" max="5640" width="9" style="7"/>
    <col min="5641" max="5642" width="8" style="7" customWidth="1"/>
    <col min="5643" max="5647" width="0" style="7" hidden="1" customWidth="1"/>
    <col min="5648" max="5648" width="8" style="7" customWidth="1"/>
    <col min="5649" max="5888" width="9" style="7"/>
    <col min="5889" max="5889" width="28.875" style="7" customWidth="1"/>
    <col min="5890" max="5890" width="10" style="7" customWidth="1"/>
    <col min="5891" max="5891" width="11" style="7" bestFit="1" customWidth="1"/>
    <col min="5892" max="5892" width="16.5" style="7" customWidth="1"/>
    <col min="5893" max="5893" width="10" style="7" customWidth="1"/>
    <col min="5894" max="5894" width="8.375" style="7" customWidth="1"/>
    <col min="5895" max="5896" width="9" style="7"/>
    <col min="5897" max="5898" width="8" style="7" customWidth="1"/>
    <col min="5899" max="5903" width="0" style="7" hidden="1" customWidth="1"/>
    <col min="5904" max="5904" width="8" style="7" customWidth="1"/>
    <col min="5905" max="6144" width="9" style="7"/>
    <col min="6145" max="6145" width="28.875" style="7" customWidth="1"/>
    <col min="6146" max="6146" width="10" style="7" customWidth="1"/>
    <col min="6147" max="6147" width="11" style="7" bestFit="1" customWidth="1"/>
    <col min="6148" max="6148" width="16.5" style="7" customWidth="1"/>
    <col min="6149" max="6149" width="10" style="7" customWidth="1"/>
    <col min="6150" max="6150" width="8.375" style="7" customWidth="1"/>
    <col min="6151" max="6152" width="9" style="7"/>
    <col min="6153" max="6154" width="8" style="7" customWidth="1"/>
    <col min="6155" max="6159" width="0" style="7" hidden="1" customWidth="1"/>
    <col min="6160" max="6160" width="8" style="7" customWidth="1"/>
    <col min="6161" max="6400" width="9" style="7"/>
    <col min="6401" max="6401" width="28.875" style="7" customWidth="1"/>
    <col min="6402" max="6402" width="10" style="7" customWidth="1"/>
    <col min="6403" max="6403" width="11" style="7" bestFit="1" customWidth="1"/>
    <col min="6404" max="6404" width="16.5" style="7" customWidth="1"/>
    <col min="6405" max="6405" width="10" style="7" customWidth="1"/>
    <col min="6406" max="6406" width="8.375" style="7" customWidth="1"/>
    <col min="6407" max="6408" width="9" style="7"/>
    <col min="6409" max="6410" width="8" style="7" customWidth="1"/>
    <col min="6411" max="6415" width="0" style="7" hidden="1" customWidth="1"/>
    <col min="6416" max="6416" width="8" style="7" customWidth="1"/>
    <col min="6417" max="6656" width="9" style="7"/>
    <col min="6657" max="6657" width="28.875" style="7" customWidth="1"/>
    <col min="6658" max="6658" width="10" style="7" customWidth="1"/>
    <col min="6659" max="6659" width="11" style="7" bestFit="1" customWidth="1"/>
    <col min="6660" max="6660" width="16.5" style="7" customWidth="1"/>
    <col min="6661" max="6661" width="10" style="7" customWidth="1"/>
    <col min="6662" max="6662" width="8.375" style="7" customWidth="1"/>
    <col min="6663" max="6664" width="9" style="7"/>
    <col min="6665" max="6666" width="8" style="7" customWidth="1"/>
    <col min="6667" max="6671" width="0" style="7" hidden="1" customWidth="1"/>
    <col min="6672" max="6672" width="8" style="7" customWidth="1"/>
    <col min="6673" max="6912" width="9" style="7"/>
    <col min="6913" max="6913" width="28.875" style="7" customWidth="1"/>
    <col min="6914" max="6914" width="10" style="7" customWidth="1"/>
    <col min="6915" max="6915" width="11" style="7" bestFit="1" customWidth="1"/>
    <col min="6916" max="6916" width="16.5" style="7" customWidth="1"/>
    <col min="6917" max="6917" width="10" style="7" customWidth="1"/>
    <col min="6918" max="6918" width="8.375" style="7" customWidth="1"/>
    <col min="6919" max="6920" width="9" style="7"/>
    <col min="6921" max="6922" width="8" style="7" customWidth="1"/>
    <col min="6923" max="6927" width="0" style="7" hidden="1" customWidth="1"/>
    <col min="6928" max="6928" width="8" style="7" customWidth="1"/>
    <col min="6929" max="7168" width="9" style="7"/>
    <col min="7169" max="7169" width="28.875" style="7" customWidth="1"/>
    <col min="7170" max="7170" width="10" style="7" customWidth="1"/>
    <col min="7171" max="7171" width="11" style="7" bestFit="1" customWidth="1"/>
    <col min="7172" max="7172" width="16.5" style="7" customWidth="1"/>
    <col min="7173" max="7173" width="10" style="7" customWidth="1"/>
    <col min="7174" max="7174" width="8.375" style="7" customWidth="1"/>
    <col min="7175" max="7176" width="9" style="7"/>
    <col min="7177" max="7178" width="8" style="7" customWidth="1"/>
    <col min="7179" max="7183" width="0" style="7" hidden="1" customWidth="1"/>
    <col min="7184" max="7184" width="8" style="7" customWidth="1"/>
    <col min="7185" max="7424" width="9" style="7"/>
    <col min="7425" max="7425" width="28.875" style="7" customWidth="1"/>
    <col min="7426" max="7426" width="10" style="7" customWidth="1"/>
    <col min="7427" max="7427" width="11" style="7" bestFit="1" customWidth="1"/>
    <col min="7428" max="7428" width="16.5" style="7" customWidth="1"/>
    <col min="7429" max="7429" width="10" style="7" customWidth="1"/>
    <col min="7430" max="7430" width="8.375" style="7" customWidth="1"/>
    <col min="7431" max="7432" width="9" style="7"/>
    <col min="7433" max="7434" width="8" style="7" customWidth="1"/>
    <col min="7435" max="7439" width="0" style="7" hidden="1" customWidth="1"/>
    <col min="7440" max="7440" width="8" style="7" customWidth="1"/>
    <col min="7441" max="7680" width="9" style="7"/>
    <col min="7681" max="7681" width="28.875" style="7" customWidth="1"/>
    <col min="7682" max="7682" width="10" style="7" customWidth="1"/>
    <col min="7683" max="7683" width="11" style="7" bestFit="1" customWidth="1"/>
    <col min="7684" max="7684" width="16.5" style="7" customWidth="1"/>
    <col min="7685" max="7685" width="10" style="7" customWidth="1"/>
    <col min="7686" max="7686" width="8.375" style="7" customWidth="1"/>
    <col min="7687" max="7688" width="9" style="7"/>
    <col min="7689" max="7690" width="8" style="7" customWidth="1"/>
    <col min="7691" max="7695" width="0" style="7" hidden="1" customWidth="1"/>
    <col min="7696" max="7696" width="8" style="7" customWidth="1"/>
    <col min="7697" max="7936" width="9" style="7"/>
    <col min="7937" max="7937" width="28.875" style="7" customWidth="1"/>
    <col min="7938" max="7938" width="10" style="7" customWidth="1"/>
    <col min="7939" max="7939" width="11" style="7" bestFit="1" customWidth="1"/>
    <col min="7940" max="7940" width="16.5" style="7" customWidth="1"/>
    <col min="7941" max="7941" width="10" style="7" customWidth="1"/>
    <col min="7942" max="7942" width="8.375" style="7" customWidth="1"/>
    <col min="7943" max="7944" width="9" style="7"/>
    <col min="7945" max="7946" width="8" style="7" customWidth="1"/>
    <col min="7947" max="7951" width="0" style="7" hidden="1" customWidth="1"/>
    <col min="7952" max="7952" width="8" style="7" customWidth="1"/>
    <col min="7953" max="8192" width="9" style="7"/>
    <col min="8193" max="8193" width="28.875" style="7" customWidth="1"/>
    <col min="8194" max="8194" width="10" style="7" customWidth="1"/>
    <col min="8195" max="8195" width="11" style="7" bestFit="1" customWidth="1"/>
    <col min="8196" max="8196" width="16.5" style="7" customWidth="1"/>
    <col min="8197" max="8197" width="10" style="7" customWidth="1"/>
    <col min="8198" max="8198" width="8.375" style="7" customWidth="1"/>
    <col min="8199" max="8200" width="9" style="7"/>
    <col min="8201" max="8202" width="8" style="7" customWidth="1"/>
    <col min="8203" max="8207" width="0" style="7" hidden="1" customWidth="1"/>
    <col min="8208" max="8208" width="8" style="7" customWidth="1"/>
    <col min="8209" max="8448" width="9" style="7"/>
    <col min="8449" max="8449" width="28.875" style="7" customWidth="1"/>
    <col min="8450" max="8450" width="10" style="7" customWidth="1"/>
    <col min="8451" max="8451" width="11" style="7" bestFit="1" customWidth="1"/>
    <col min="8452" max="8452" width="16.5" style="7" customWidth="1"/>
    <col min="8453" max="8453" width="10" style="7" customWidth="1"/>
    <col min="8454" max="8454" width="8.375" style="7" customWidth="1"/>
    <col min="8455" max="8456" width="9" style="7"/>
    <col min="8457" max="8458" width="8" style="7" customWidth="1"/>
    <col min="8459" max="8463" width="0" style="7" hidden="1" customWidth="1"/>
    <col min="8464" max="8464" width="8" style="7" customWidth="1"/>
    <col min="8465" max="8704" width="9" style="7"/>
    <col min="8705" max="8705" width="28.875" style="7" customWidth="1"/>
    <col min="8706" max="8706" width="10" style="7" customWidth="1"/>
    <col min="8707" max="8707" width="11" style="7" bestFit="1" customWidth="1"/>
    <col min="8708" max="8708" width="16.5" style="7" customWidth="1"/>
    <col min="8709" max="8709" width="10" style="7" customWidth="1"/>
    <col min="8710" max="8710" width="8.375" style="7" customWidth="1"/>
    <col min="8711" max="8712" width="9" style="7"/>
    <col min="8713" max="8714" width="8" style="7" customWidth="1"/>
    <col min="8715" max="8719" width="0" style="7" hidden="1" customWidth="1"/>
    <col min="8720" max="8720" width="8" style="7" customWidth="1"/>
    <col min="8721" max="8960" width="9" style="7"/>
    <col min="8961" max="8961" width="28.875" style="7" customWidth="1"/>
    <col min="8962" max="8962" width="10" style="7" customWidth="1"/>
    <col min="8963" max="8963" width="11" style="7" bestFit="1" customWidth="1"/>
    <col min="8964" max="8964" width="16.5" style="7" customWidth="1"/>
    <col min="8965" max="8965" width="10" style="7" customWidth="1"/>
    <col min="8966" max="8966" width="8.375" style="7" customWidth="1"/>
    <col min="8967" max="8968" width="9" style="7"/>
    <col min="8969" max="8970" width="8" style="7" customWidth="1"/>
    <col min="8971" max="8975" width="0" style="7" hidden="1" customWidth="1"/>
    <col min="8976" max="8976" width="8" style="7" customWidth="1"/>
    <col min="8977" max="9216" width="9" style="7"/>
    <col min="9217" max="9217" width="28.875" style="7" customWidth="1"/>
    <col min="9218" max="9218" width="10" style="7" customWidth="1"/>
    <col min="9219" max="9219" width="11" style="7" bestFit="1" customWidth="1"/>
    <col min="9220" max="9220" width="16.5" style="7" customWidth="1"/>
    <col min="9221" max="9221" width="10" style="7" customWidth="1"/>
    <col min="9222" max="9222" width="8.375" style="7" customWidth="1"/>
    <col min="9223" max="9224" width="9" style="7"/>
    <col min="9225" max="9226" width="8" style="7" customWidth="1"/>
    <col min="9227" max="9231" width="0" style="7" hidden="1" customWidth="1"/>
    <col min="9232" max="9232" width="8" style="7" customWidth="1"/>
    <col min="9233" max="9472" width="9" style="7"/>
    <col min="9473" max="9473" width="28.875" style="7" customWidth="1"/>
    <col min="9474" max="9474" width="10" style="7" customWidth="1"/>
    <col min="9475" max="9475" width="11" style="7" bestFit="1" customWidth="1"/>
    <col min="9476" max="9476" width="16.5" style="7" customWidth="1"/>
    <col min="9477" max="9477" width="10" style="7" customWidth="1"/>
    <col min="9478" max="9478" width="8.375" style="7" customWidth="1"/>
    <col min="9479" max="9480" width="9" style="7"/>
    <col min="9481" max="9482" width="8" style="7" customWidth="1"/>
    <col min="9483" max="9487" width="0" style="7" hidden="1" customWidth="1"/>
    <col min="9488" max="9488" width="8" style="7" customWidth="1"/>
    <col min="9489" max="9728" width="9" style="7"/>
    <col min="9729" max="9729" width="28.875" style="7" customWidth="1"/>
    <col min="9730" max="9730" width="10" style="7" customWidth="1"/>
    <col min="9731" max="9731" width="11" style="7" bestFit="1" customWidth="1"/>
    <col min="9732" max="9732" width="16.5" style="7" customWidth="1"/>
    <col min="9733" max="9733" width="10" style="7" customWidth="1"/>
    <col min="9734" max="9734" width="8.375" style="7" customWidth="1"/>
    <col min="9735" max="9736" width="9" style="7"/>
    <col min="9737" max="9738" width="8" style="7" customWidth="1"/>
    <col min="9739" max="9743" width="0" style="7" hidden="1" customWidth="1"/>
    <col min="9744" max="9744" width="8" style="7" customWidth="1"/>
    <col min="9745" max="9984" width="9" style="7"/>
    <col min="9985" max="9985" width="28.875" style="7" customWidth="1"/>
    <col min="9986" max="9986" width="10" style="7" customWidth="1"/>
    <col min="9987" max="9987" width="11" style="7" bestFit="1" customWidth="1"/>
    <col min="9988" max="9988" width="16.5" style="7" customWidth="1"/>
    <col min="9989" max="9989" width="10" style="7" customWidth="1"/>
    <col min="9990" max="9990" width="8.375" style="7" customWidth="1"/>
    <col min="9991" max="9992" width="9" style="7"/>
    <col min="9993" max="9994" width="8" style="7" customWidth="1"/>
    <col min="9995" max="9999" width="0" style="7" hidden="1" customWidth="1"/>
    <col min="10000" max="10000" width="8" style="7" customWidth="1"/>
    <col min="10001" max="10240" width="9" style="7"/>
    <col min="10241" max="10241" width="28.875" style="7" customWidth="1"/>
    <col min="10242" max="10242" width="10" style="7" customWidth="1"/>
    <col min="10243" max="10243" width="11" style="7" bestFit="1" customWidth="1"/>
    <col min="10244" max="10244" width="16.5" style="7" customWidth="1"/>
    <col min="10245" max="10245" width="10" style="7" customWidth="1"/>
    <col min="10246" max="10246" width="8.375" style="7" customWidth="1"/>
    <col min="10247" max="10248" width="9" style="7"/>
    <col min="10249" max="10250" width="8" style="7" customWidth="1"/>
    <col min="10251" max="10255" width="0" style="7" hidden="1" customWidth="1"/>
    <col min="10256" max="10256" width="8" style="7" customWidth="1"/>
    <col min="10257" max="10496" width="9" style="7"/>
    <col min="10497" max="10497" width="28.875" style="7" customWidth="1"/>
    <col min="10498" max="10498" width="10" style="7" customWidth="1"/>
    <col min="10499" max="10499" width="11" style="7" bestFit="1" customWidth="1"/>
    <col min="10500" max="10500" width="16.5" style="7" customWidth="1"/>
    <col min="10501" max="10501" width="10" style="7" customWidth="1"/>
    <col min="10502" max="10502" width="8.375" style="7" customWidth="1"/>
    <col min="10503" max="10504" width="9" style="7"/>
    <col min="10505" max="10506" width="8" style="7" customWidth="1"/>
    <col min="10507" max="10511" width="0" style="7" hidden="1" customWidth="1"/>
    <col min="10512" max="10512" width="8" style="7" customWidth="1"/>
    <col min="10513" max="10752" width="9" style="7"/>
    <col min="10753" max="10753" width="28.875" style="7" customWidth="1"/>
    <col min="10754" max="10754" width="10" style="7" customWidth="1"/>
    <col min="10755" max="10755" width="11" style="7" bestFit="1" customWidth="1"/>
    <col min="10756" max="10756" width="16.5" style="7" customWidth="1"/>
    <col min="10757" max="10757" width="10" style="7" customWidth="1"/>
    <col min="10758" max="10758" width="8.375" style="7" customWidth="1"/>
    <col min="10759" max="10760" width="9" style="7"/>
    <col min="10761" max="10762" width="8" style="7" customWidth="1"/>
    <col min="10763" max="10767" width="0" style="7" hidden="1" customWidth="1"/>
    <col min="10768" max="10768" width="8" style="7" customWidth="1"/>
    <col min="10769" max="11008" width="9" style="7"/>
    <col min="11009" max="11009" width="28.875" style="7" customWidth="1"/>
    <col min="11010" max="11010" width="10" style="7" customWidth="1"/>
    <col min="11011" max="11011" width="11" style="7" bestFit="1" customWidth="1"/>
    <col min="11012" max="11012" width="16.5" style="7" customWidth="1"/>
    <col min="11013" max="11013" width="10" style="7" customWidth="1"/>
    <col min="11014" max="11014" width="8.375" style="7" customWidth="1"/>
    <col min="11015" max="11016" width="9" style="7"/>
    <col min="11017" max="11018" width="8" style="7" customWidth="1"/>
    <col min="11019" max="11023" width="0" style="7" hidden="1" customWidth="1"/>
    <col min="11024" max="11024" width="8" style="7" customWidth="1"/>
    <col min="11025" max="11264" width="9" style="7"/>
    <col min="11265" max="11265" width="28.875" style="7" customWidth="1"/>
    <col min="11266" max="11266" width="10" style="7" customWidth="1"/>
    <col min="11267" max="11267" width="11" style="7" bestFit="1" customWidth="1"/>
    <col min="11268" max="11268" width="16.5" style="7" customWidth="1"/>
    <col min="11269" max="11269" width="10" style="7" customWidth="1"/>
    <col min="11270" max="11270" width="8.375" style="7" customWidth="1"/>
    <col min="11271" max="11272" width="9" style="7"/>
    <col min="11273" max="11274" width="8" style="7" customWidth="1"/>
    <col min="11275" max="11279" width="0" style="7" hidden="1" customWidth="1"/>
    <col min="11280" max="11280" width="8" style="7" customWidth="1"/>
    <col min="11281" max="11520" width="9" style="7"/>
    <col min="11521" max="11521" width="28.875" style="7" customWidth="1"/>
    <col min="11522" max="11522" width="10" style="7" customWidth="1"/>
    <col min="11523" max="11523" width="11" style="7" bestFit="1" customWidth="1"/>
    <col min="11524" max="11524" width="16.5" style="7" customWidth="1"/>
    <col min="11525" max="11525" width="10" style="7" customWidth="1"/>
    <col min="11526" max="11526" width="8.375" style="7" customWidth="1"/>
    <col min="11527" max="11528" width="9" style="7"/>
    <col min="11529" max="11530" width="8" style="7" customWidth="1"/>
    <col min="11531" max="11535" width="0" style="7" hidden="1" customWidth="1"/>
    <col min="11536" max="11536" width="8" style="7" customWidth="1"/>
    <col min="11537" max="11776" width="9" style="7"/>
    <col min="11777" max="11777" width="28.875" style="7" customWidth="1"/>
    <col min="11778" max="11778" width="10" style="7" customWidth="1"/>
    <col min="11779" max="11779" width="11" style="7" bestFit="1" customWidth="1"/>
    <col min="11780" max="11780" width="16.5" style="7" customWidth="1"/>
    <col min="11781" max="11781" width="10" style="7" customWidth="1"/>
    <col min="11782" max="11782" width="8.375" style="7" customWidth="1"/>
    <col min="11783" max="11784" width="9" style="7"/>
    <col min="11785" max="11786" width="8" style="7" customWidth="1"/>
    <col min="11787" max="11791" width="0" style="7" hidden="1" customWidth="1"/>
    <col min="11792" max="11792" width="8" style="7" customWidth="1"/>
    <col min="11793" max="12032" width="9" style="7"/>
    <col min="12033" max="12033" width="28.875" style="7" customWidth="1"/>
    <col min="12034" max="12034" width="10" style="7" customWidth="1"/>
    <col min="12035" max="12035" width="11" style="7" bestFit="1" customWidth="1"/>
    <col min="12036" max="12036" width="16.5" style="7" customWidth="1"/>
    <col min="12037" max="12037" width="10" style="7" customWidth="1"/>
    <col min="12038" max="12038" width="8.375" style="7" customWidth="1"/>
    <col min="12039" max="12040" width="9" style="7"/>
    <col min="12041" max="12042" width="8" style="7" customWidth="1"/>
    <col min="12043" max="12047" width="0" style="7" hidden="1" customWidth="1"/>
    <col min="12048" max="12048" width="8" style="7" customWidth="1"/>
    <col min="12049" max="12288" width="9" style="7"/>
    <col min="12289" max="12289" width="28.875" style="7" customWidth="1"/>
    <col min="12290" max="12290" width="10" style="7" customWidth="1"/>
    <col min="12291" max="12291" width="11" style="7" bestFit="1" customWidth="1"/>
    <col min="12292" max="12292" width="16.5" style="7" customWidth="1"/>
    <col min="12293" max="12293" width="10" style="7" customWidth="1"/>
    <col min="12294" max="12294" width="8.375" style="7" customWidth="1"/>
    <col min="12295" max="12296" width="9" style="7"/>
    <col min="12297" max="12298" width="8" style="7" customWidth="1"/>
    <col min="12299" max="12303" width="0" style="7" hidden="1" customWidth="1"/>
    <col min="12304" max="12304" width="8" style="7" customWidth="1"/>
    <col min="12305" max="12544" width="9" style="7"/>
    <col min="12545" max="12545" width="28.875" style="7" customWidth="1"/>
    <col min="12546" max="12546" width="10" style="7" customWidth="1"/>
    <col min="12547" max="12547" width="11" style="7" bestFit="1" customWidth="1"/>
    <col min="12548" max="12548" width="16.5" style="7" customWidth="1"/>
    <col min="12549" max="12549" width="10" style="7" customWidth="1"/>
    <col min="12550" max="12550" width="8.375" style="7" customWidth="1"/>
    <col min="12551" max="12552" width="9" style="7"/>
    <col min="12553" max="12554" width="8" style="7" customWidth="1"/>
    <col min="12555" max="12559" width="0" style="7" hidden="1" customWidth="1"/>
    <col min="12560" max="12560" width="8" style="7" customWidth="1"/>
    <col min="12561" max="12800" width="9" style="7"/>
    <col min="12801" max="12801" width="28.875" style="7" customWidth="1"/>
    <col min="12802" max="12802" width="10" style="7" customWidth="1"/>
    <col min="12803" max="12803" width="11" style="7" bestFit="1" customWidth="1"/>
    <col min="12804" max="12804" width="16.5" style="7" customWidth="1"/>
    <col min="12805" max="12805" width="10" style="7" customWidth="1"/>
    <col min="12806" max="12806" width="8.375" style="7" customWidth="1"/>
    <col min="12807" max="12808" width="9" style="7"/>
    <col min="12809" max="12810" width="8" style="7" customWidth="1"/>
    <col min="12811" max="12815" width="0" style="7" hidden="1" customWidth="1"/>
    <col min="12816" max="12816" width="8" style="7" customWidth="1"/>
    <col min="12817" max="13056" width="9" style="7"/>
    <col min="13057" max="13057" width="28.875" style="7" customWidth="1"/>
    <col min="13058" max="13058" width="10" style="7" customWidth="1"/>
    <col min="13059" max="13059" width="11" style="7" bestFit="1" customWidth="1"/>
    <col min="13060" max="13060" width="16.5" style="7" customWidth="1"/>
    <col min="13061" max="13061" width="10" style="7" customWidth="1"/>
    <col min="13062" max="13062" width="8.375" style="7" customWidth="1"/>
    <col min="13063" max="13064" width="9" style="7"/>
    <col min="13065" max="13066" width="8" style="7" customWidth="1"/>
    <col min="13067" max="13071" width="0" style="7" hidden="1" customWidth="1"/>
    <col min="13072" max="13072" width="8" style="7" customWidth="1"/>
    <col min="13073" max="13312" width="9" style="7"/>
    <col min="13313" max="13313" width="28.875" style="7" customWidth="1"/>
    <col min="13314" max="13314" width="10" style="7" customWidth="1"/>
    <col min="13315" max="13315" width="11" style="7" bestFit="1" customWidth="1"/>
    <col min="13316" max="13316" width="16.5" style="7" customWidth="1"/>
    <col min="13317" max="13317" width="10" style="7" customWidth="1"/>
    <col min="13318" max="13318" width="8.375" style="7" customWidth="1"/>
    <col min="13319" max="13320" width="9" style="7"/>
    <col min="13321" max="13322" width="8" style="7" customWidth="1"/>
    <col min="13323" max="13327" width="0" style="7" hidden="1" customWidth="1"/>
    <col min="13328" max="13328" width="8" style="7" customWidth="1"/>
    <col min="13329" max="13568" width="9" style="7"/>
    <col min="13569" max="13569" width="28.875" style="7" customWidth="1"/>
    <col min="13570" max="13570" width="10" style="7" customWidth="1"/>
    <col min="13571" max="13571" width="11" style="7" bestFit="1" customWidth="1"/>
    <col min="13572" max="13572" width="16.5" style="7" customWidth="1"/>
    <col min="13573" max="13573" width="10" style="7" customWidth="1"/>
    <col min="13574" max="13574" width="8.375" style="7" customWidth="1"/>
    <col min="13575" max="13576" width="9" style="7"/>
    <col min="13577" max="13578" width="8" style="7" customWidth="1"/>
    <col min="13579" max="13583" width="0" style="7" hidden="1" customWidth="1"/>
    <col min="13584" max="13584" width="8" style="7" customWidth="1"/>
    <col min="13585" max="13824" width="9" style="7"/>
    <col min="13825" max="13825" width="28.875" style="7" customWidth="1"/>
    <col min="13826" max="13826" width="10" style="7" customWidth="1"/>
    <col min="13827" max="13827" width="11" style="7" bestFit="1" customWidth="1"/>
    <col min="13828" max="13828" width="16.5" style="7" customWidth="1"/>
    <col min="13829" max="13829" width="10" style="7" customWidth="1"/>
    <col min="13830" max="13830" width="8.375" style="7" customWidth="1"/>
    <col min="13831" max="13832" width="9" style="7"/>
    <col min="13833" max="13834" width="8" style="7" customWidth="1"/>
    <col min="13835" max="13839" width="0" style="7" hidden="1" customWidth="1"/>
    <col min="13840" max="13840" width="8" style="7" customWidth="1"/>
    <col min="13841" max="14080" width="9" style="7"/>
    <col min="14081" max="14081" width="28.875" style="7" customWidth="1"/>
    <col min="14082" max="14082" width="10" style="7" customWidth="1"/>
    <col min="14083" max="14083" width="11" style="7" bestFit="1" customWidth="1"/>
    <col min="14084" max="14084" width="16.5" style="7" customWidth="1"/>
    <col min="14085" max="14085" width="10" style="7" customWidth="1"/>
    <col min="14086" max="14086" width="8.375" style="7" customWidth="1"/>
    <col min="14087" max="14088" width="9" style="7"/>
    <col min="14089" max="14090" width="8" style="7" customWidth="1"/>
    <col min="14091" max="14095" width="0" style="7" hidden="1" customWidth="1"/>
    <col min="14096" max="14096" width="8" style="7" customWidth="1"/>
    <col min="14097" max="14336" width="9" style="7"/>
    <col min="14337" max="14337" width="28.875" style="7" customWidth="1"/>
    <col min="14338" max="14338" width="10" style="7" customWidth="1"/>
    <col min="14339" max="14339" width="11" style="7" bestFit="1" customWidth="1"/>
    <col min="14340" max="14340" width="16.5" style="7" customWidth="1"/>
    <col min="14341" max="14341" width="10" style="7" customWidth="1"/>
    <col min="14342" max="14342" width="8.375" style="7" customWidth="1"/>
    <col min="14343" max="14344" width="9" style="7"/>
    <col min="14345" max="14346" width="8" style="7" customWidth="1"/>
    <col min="14347" max="14351" width="0" style="7" hidden="1" customWidth="1"/>
    <col min="14352" max="14352" width="8" style="7" customWidth="1"/>
    <col min="14353" max="14592" width="9" style="7"/>
    <col min="14593" max="14593" width="28.875" style="7" customWidth="1"/>
    <col min="14594" max="14594" width="10" style="7" customWidth="1"/>
    <col min="14595" max="14595" width="11" style="7" bestFit="1" customWidth="1"/>
    <col min="14596" max="14596" width="16.5" style="7" customWidth="1"/>
    <col min="14597" max="14597" width="10" style="7" customWidth="1"/>
    <col min="14598" max="14598" width="8.375" style="7" customWidth="1"/>
    <col min="14599" max="14600" width="9" style="7"/>
    <col min="14601" max="14602" width="8" style="7" customWidth="1"/>
    <col min="14603" max="14607" width="0" style="7" hidden="1" customWidth="1"/>
    <col min="14608" max="14608" width="8" style="7" customWidth="1"/>
    <col min="14609" max="14848" width="9" style="7"/>
    <col min="14849" max="14849" width="28.875" style="7" customWidth="1"/>
    <col min="14850" max="14850" width="10" style="7" customWidth="1"/>
    <col min="14851" max="14851" width="11" style="7" bestFit="1" customWidth="1"/>
    <col min="14852" max="14852" width="16.5" style="7" customWidth="1"/>
    <col min="14853" max="14853" width="10" style="7" customWidth="1"/>
    <col min="14854" max="14854" width="8.375" style="7" customWidth="1"/>
    <col min="14855" max="14856" width="9" style="7"/>
    <col min="14857" max="14858" width="8" style="7" customWidth="1"/>
    <col min="14859" max="14863" width="0" style="7" hidden="1" customWidth="1"/>
    <col min="14864" max="14864" width="8" style="7" customWidth="1"/>
    <col min="14865" max="15104" width="9" style="7"/>
    <col min="15105" max="15105" width="28.875" style="7" customWidth="1"/>
    <col min="15106" max="15106" width="10" style="7" customWidth="1"/>
    <col min="15107" max="15107" width="11" style="7" bestFit="1" customWidth="1"/>
    <col min="15108" max="15108" width="16.5" style="7" customWidth="1"/>
    <col min="15109" max="15109" width="10" style="7" customWidth="1"/>
    <col min="15110" max="15110" width="8.375" style="7" customWidth="1"/>
    <col min="15111" max="15112" width="9" style="7"/>
    <col min="15113" max="15114" width="8" style="7" customWidth="1"/>
    <col min="15115" max="15119" width="0" style="7" hidden="1" customWidth="1"/>
    <col min="15120" max="15120" width="8" style="7" customWidth="1"/>
    <col min="15121" max="15360" width="9" style="7"/>
    <col min="15361" max="15361" width="28.875" style="7" customWidth="1"/>
    <col min="15362" max="15362" width="10" style="7" customWidth="1"/>
    <col min="15363" max="15363" width="11" style="7" bestFit="1" customWidth="1"/>
    <col min="15364" max="15364" width="16.5" style="7" customWidth="1"/>
    <col min="15365" max="15365" width="10" style="7" customWidth="1"/>
    <col min="15366" max="15366" width="8.375" style="7" customWidth="1"/>
    <col min="15367" max="15368" width="9" style="7"/>
    <col min="15369" max="15370" width="8" style="7" customWidth="1"/>
    <col min="15371" max="15375" width="0" style="7" hidden="1" customWidth="1"/>
    <col min="15376" max="15376" width="8" style="7" customWidth="1"/>
    <col min="15377" max="15616" width="9" style="7"/>
    <col min="15617" max="15617" width="28.875" style="7" customWidth="1"/>
    <col min="15618" max="15618" width="10" style="7" customWidth="1"/>
    <col min="15619" max="15619" width="11" style="7" bestFit="1" customWidth="1"/>
    <col min="15620" max="15620" width="16.5" style="7" customWidth="1"/>
    <col min="15621" max="15621" width="10" style="7" customWidth="1"/>
    <col min="15622" max="15622" width="8.375" style="7" customWidth="1"/>
    <col min="15623" max="15624" width="9" style="7"/>
    <col min="15625" max="15626" width="8" style="7" customWidth="1"/>
    <col min="15627" max="15631" width="0" style="7" hidden="1" customWidth="1"/>
    <col min="15632" max="15632" width="8" style="7" customWidth="1"/>
    <col min="15633" max="15872" width="9" style="7"/>
    <col min="15873" max="15873" width="28.875" style="7" customWidth="1"/>
    <col min="15874" max="15874" width="10" style="7" customWidth="1"/>
    <col min="15875" max="15875" width="11" style="7" bestFit="1" customWidth="1"/>
    <col min="15876" max="15876" width="16.5" style="7" customWidth="1"/>
    <col min="15877" max="15877" width="10" style="7" customWidth="1"/>
    <col min="15878" max="15878" width="8.375" style="7" customWidth="1"/>
    <col min="15879" max="15880" width="9" style="7"/>
    <col min="15881" max="15882" width="8" style="7" customWidth="1"/>
    <col min="15883" max="15887" width="0" style="7" hidden="1" customWidth="1"/>
    <col min="15888" max="15888" width="8" style="7" customWidth="1"/>
    <col min="15889" max="16128" width="9" style="7"/>
    <col min="16129" max="16129" width="28.875" style="7" customWidth="1"/>
    <col min="16130" max="16130" width="10" style="7" customWidth="1"/>
    <col min="16131" max="16131" width="11" style="7" bestFit="1" customWidth="1"/>
    <col min="16132" max="16132" width="16.5" style="7" customWidth="1"/>
    <col min="16133" max="16133" width="10" style="7" customWidth="1"/>
    <col min="16134" max="16134" width="8.375" style="7" customWidth="1"/>
    <col min="16135" max="16136" width="9" style="7"/>
    <col min="16137" max="16138" width="8" style="7" customWidth="1"/>
    <col min="16139" max="16143" width="0" style="7" hidden="1" customWidth="1"/>
    <col min="16144" max="16144" width="8" style="7" customWidth="1"/>
    <col min="16145" max="16384" width="9" style="7"/>
  </cols>
  <sheetData>
    <row r="1" spans="1:20" ht="20.25" x14ac:dyDescent="0.3">
      <c r="A1" s="5" t="s">
        <v>15</v>
      </c>
      <c r="B1" s="6"/>
    </row>
    <row r="2" spans="1:20" x14ac:dyDescent="0.3">
      <c r="A2" s="8" t="s">
        <v>48</v>
      </c>
    </row>
    <row r="3" spans="1:20" x14ac:dyDescent="0.3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3">
      <c r="A4" s="92" t="s">
        <v>3</v>
      </c>
      <c r="B4" s="93"/>
      <c r="C4" s="93"/>
      <c r="D4" s="93"/>
      <c r="E4" s="93"/>
      <c r="F4" s="9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4.25" customHeight="1" x14ac:dyDescent="0.3"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32.25" customHeight="1" x14ac:dyDescent="0.3">
      <c r="A6" s="94" t="s">
        <v>16</v>
      </c>
      <c r="B6" s="95"/>
      <c r="C6" s="95"/>
      <c r="D6" s="95"/>
      <c r="E6" s="95"/>
      <c r="F6" s="9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3">
      <c r="H7" s="8"/>
      <c r="I7" s="8"/>
      <c r="J7" s="8"/>
      <c r="K7" s="10"/>
      <c r="L7" s="11"/>
      <c r="M7" s="8"/>
      <c r="N7" s="8"/>
      <c r="O7" s="8"/>
      <c r="P7" s="8"/>
      <c r="Q7" s="8"/>
      <c r="R7" s="8"/>
      <c r="S7" s="32"/>
      <c r="T7" s="8"/>
    </row>
    <row r="8" spans="1:20" x14ac:dyDescent="0.3">
      <c r="C8" s="13" t="s">
        <v>5</v>
      </c>
      <c r="D8" s="14"/>
      <c r="E8" s="13" t="s">
        <v>6</v>
      </c>
      <c r="F8" s="13" t="s">
        <v>7</v>
      </c>
      <c r="H8" s="8"/>
      <c r="I8" s="8"/>
      <c r="J8" s="8"/>
      <c r="K8" s="10"/>
      <c r="L8" s="11"/>
      <c r="M8" s="8"/>
      <c r="N8" s="8"/>
      <c r="O8" s="8"/>
      <c r="P8" s="8"/>
      <c r="Q8" s="8"/>
      <c r="R8" s="8"/>
      <c r="S8" s="8"/>
      <c r="T8" s="8"/>
    </row>
    <row r="9" spans="1:20" x14ac:dyDescent="0.3">
      <c r="A9" s="7" t="s">
        <v>8</v>
      </c>
      <c r="C9" s="16">
        <v>154.65225173210163</v>
      </c>
      <c r="E9" s="17">
        <v>400</v>
      </c>
      <c r="H9" s="8"/>
      <c r="I9" s="8"/>
      <c r="J9" s="8"/>
      <c r="K9" s="11"/>
      <c r="L9" s="18"/>
      <c r="M9" s="19"/>
      <c r="N9" s="8"/>
      <c r="O9" s="8"/>
      <c r="P9" s="8"/>
      <c r="Q9" s="8"/>
      <c r="R9" s="8"/>
      <c r="S9" s="8"/>
      <c r="T9" s="8"/>
    </row>
    <row r="10" spans="1:20" x14ac:dyDescent="0.3">
      <c r="A10" s="8" t="s">
        <v>9</v>
      </c>
      <c r="B10" s="85">
        <f>('Övertid 2022'!B10)</f>
        <v>110</v>
      </c>
      <c r="C10" s="12">
        <f>(Medianlön!I4)</f>
        <v>174.45727482678984</v>
      </c>
      <c r="E10" s="23"/>
      <c r="H10" s="8"/>
      <c r="I10" s="8"/>
      <c r="J10" s="8"/>
      <c r="K10" s="10"/>
      <c r="L10" s="18"/>
      <c r="M10" s="19"/>
      <c r="N10" s="8"/>
      <c r="O10" s="8"/>
      <c r="P10" s="8"/>
      <c r="Q10" s="8"/>
      <c r="R10" s="8"/>
      <c r="S10" s="8"/>
      <c r="T10" s="8"/>
    </row>
    <row r="11" spans="1:20" x14ac:dyDescent="0.3">
      <c r="C11" s="12"/>
      <c r="E11" s="23"/>
      <c r="H11" s="8"/>
      <c r="I11" s="8"/>
      <c r="J11" s="8"/>
      <c r="K11" s="10"/>
      <c r="L11" s="11"/>
      <c r="M11" s="8"/>
      <c r="N11" s="8"/>
      <c r="O11" s="8"/>
      <c r="P11" s="8"/>
      <c r="Q11" s="8"/>
      <c r="R11" s="8"/>
      <c r="S11" s="8"/>
      <c r="T11" s="8"/>
    </row>
    <row r="12" spans="1:20" x14ac:dyDescent="0.3">
      <c r="A12" s="15" t="s">
        <v>17</v>
      </c>
      <c r="C12" s="12"/>
      <c r="E12" s="23"/>
      <c r="H12" s="8"/>
      <c r="I12" s="8"/>
      <c r="J12" s="8"/>
      <c r="K12" s="10"/>
      <c r="L12" s="11"/>
      <c r="M12" s="8"/>
      <c r="N12" s="8"/>
      <c r="O12" s="8"/>
      <c r="P12" s="8"/>
      <c r="Q12" s="8"/>
      <c r="R12" s="8"/>
      <c r="S12" s="8"/>
      <c r="T12" s="8"/>
    </row>
    <row r="13" spans="1:20" x14ac:dyDescent="0.3">
      <c r="A13" s="8" t="s">
        <v>18</v>
      </c>
      <c r="B13" s="24">
        <v>0.3</v>
      </c>
      <c r="C13" s="12">
        <f>(C10*B13)</f>
        <v>52.337182448036948</v>
      </c>
      <c r="E13" s="23"/>
      <c r="H13" s="8"/>
      <c r="I13" s="8"/>
      <c r="J13" s="8"/>
      <c r="K13" s="10"/>
      <c r="L13" s="11"/>
      <c r="M13" s="8"/>
      <c r="N13" s="8"/>
      <c r="O13" s="8"/>
      <c r="P13" s="8"/>
      <c r="Q13" s="8"/>
      <c r="R13" s="8"/>
      <c r="S13" s="8"/>
      <c r="T13" s="8"/>
    </row>
    <row r="14" spans="1:20" x14ac:dyDescent="0.3">
      <c r="A14" s="8" t="s">
        <v>19</v>
      </c>
      <c r="B14" s="28">
        <v>0.31419999999999998</v>
      </c>
      <c r="C14" s="12">
        <f>(C13*B14)</f>
        <v>16.444342725173207</v>
      </c>
      <c r="E14" s="23"/>
      <c r="H14" s="8"/>
      <c r="I14" s="8"/>
      <c r="J14" s="8"/>
      <c r="K14" s="10"/>
      <c r="L14" s="11"/>
      <c r="M14" s="8"/>
      <c r="N14" s="8"/>
      <c r="O14" s="8"/>
      <c r="P14" s="8"/>
      <c r="Q14" s="8"/>
      <c r="R14" s="8"/>
      <c r="S14" s="8"/>
      <c r="T14" s="8"/>
    </row>
    <row r="15" spans="1:20" x14ac:dyDescent="0.3">
      <c r="A15" s="15" t="s">
        <v>20</v>
      </c>
      <c r="B15" s="15"/>
      <c r="C15" s="16">
        <f>SUM(C13:C14)</f>
        <v>68.781525173210156</v>
      </c>
      <c r="E15" s="33">
        <f>(E9+C15)</f>
        <v>468.78152517321018</v>
      </c>
      <c r="F15" s="34">
        <f>(C15/E9)</f>
        <v>0.17195381293302539</v>
      </c>
      <c r="H15" s="8"/>
      <c r="I15" s="8"/>
      <c r="J15" s="8"/>
      <c r="K15" s="10"/>
      <c r="L15" s="11"/>
      <c r="M15" s="8"/>
      <c r="N15" s="8"/>
      <c r="O15" s="8"/>
      <c r="P15" s="8"/>
      <c r="Q15" s="8"/>
      <c r="R15" s="8"/>
      <c r="S15" s="8"/>
      <c r="T15" s="8"/>
    </row>
    <row r="16" spans="1:20" x14ac:dyDescent="0.3">
      <c r="C16" s="12"/>
      <c r="E16" s="23"/>
      <c r="H16" s="8"/>
      <c r="I16" s="8"/>
      <c r="J16" s="8"/>
      <c r="K16" s="10"/>
      <c r="L16" s="11"/>
      <c r="M16" s="8"/>
      <c r="N16" s="8"/>
      <c r="O16" s="8"/>
      <c r="P16" s="8"/>
      <c r="Q16" s="8"/>
      <c r="R16" s="8"/>
      <c r="S16" s="8"/>
      <c r="T16" s="8"/>
    </row>
    <row r="17" spans="1:20" x14ac:dyDescent="0.3">
      <c r="A17" s="15" t="s">
        <v>21</v>
      </c>
      <c r="C17" s="12"/>
      <c r="E17" s="23"/>
      <c r="H17" s="8"/>
      <c r="I17" s="8"/>
      <c r="J17" s="8"/>
      <c r="K17" s="10"/>
      <c r="L17" s="11"/>
      <c r="M17" s="8"/>
      <c r="N17" s="8"/>
      <c r="O17" s="8"/>
      <c r="P17" s="8"/>
      <c r="Q17" s="8"/>
      <c r="R17" s="8"/>
      <c r="S17" s="8"/>
      <c r="T17" s="8"/>
    </row>
    <row r="18" spans="1:20" x14ac:dyDescent="0.3">
      <c r="A18" s="8" t="s">
        <v>22</v>
      </c>
      <c r="B18" s="24">
        <v>0.5</v>
      </c>
      <c r="C18" s="12">
        <f>(C10*B18)</f>
        <v>87.228637413394921</v>
      </c>
      <c r="E18" s="23"/>
      <c r="H18" s="8"/>
      <c r="I18" s="8"/>
      <c r="J18" s="8"/>
      <c r="K18" s="10"/>
      <c r="L18" s="11"/>
      <c r="M18" s="8"/>
      <c r="N18" s="8"/>
      <c r="O18" s="8"/>
      <c r="P18" s="8"/>
      <c r="Q18" s="8"/>
      <c r="R18" s="8"/>
      <c r="S18" s="8"/>
      <c r="T18" s="8"/>
    </row>
    <row r="19" spans="1:20" x14ac:dyDescent="0.3">
      <c r="A19" s="8" t="s">
        <v>23</v>
      </c>
      <c r="B19" s="28">
        <f>SUM(B14)</f>
        <v>0.31419999999999998</v>
      </c>
      <c r="C19" s="12">
        <f>(C18*B19)</f>
        <v>27.407237875288683</v>
      </c>
      <c r="E19" s="23"/>
      <c r="H19" s="8"/>
      <c r="I19" s="8"/>
      <c r="J19" s="8"/>
      <c r="K19" s="10"/>
      <c r="L19" s="11"/>
      <c r="M19" s="8"/>
      <c r="N19" s="8"/>
      <c r="O19" s="8"/>
      <c r="P19" s="8"/>
      <c r="Q19" s="8"/>
      <c r="R19" s="8"/>
      <c r="S19" s="8"/>
      <c r="T19" s="8"/>
    </row>
    <row r="20" spans="1:20" x14ac:dyDescent="0.3">
      <c r="A20" s="15" t="s">
        <v>24</v>
      </c>
      <c r="B20" s="15"/>
      <c r="C20" s="16">
        <f>SUM(C18:C19)</f>
        <v>114.63587528868361</v>
      </c>
      <c r="E20" s="33">
        <f>(E9+C20)</f>
        <v>514.63587528868356</v>
      </c>
      <c r="F20" s="34">
        <f>(C20/E9)</f>
        <v>0.28658968822170899</v>
      </c>
      <c r="K20" s="10"/>
      <c r="L20" s="11"/>
      <c r="M20" s="8"/>
    </row>
    <row r="21" spans="1:20" x14ac:dyDescent="0.3">
      <c r="C21" s="12"/>
      <c r="E21" s="23"/>
      <c r="K21" s="10"/>
      <c r="L21" s="11"/>
      <c r="M21" s="8"/>
    </row>
    <row r="22" spans="1:20" x14ac:dyDescent="0.3">
      <c r="A22" s="15" t="s">
        <v>25</v>
      </c>
      <c r="C22" s="12"/>
      <c r="E22" s="23"/>
      <c r="K22" s="10"/>
      <c r="L22" s="11"/>
      <c r="M22" s="8"/>
    </row>
    <row r="23" spans="1:20" x14ac:dyDescent="0.3">
      <c r="A23" s="8" t="s">
        <v>26</v>
      </c>
      <c r="B23" s="24">
        <v>1</v>
      </c>
      <c r="C23" s="12">
        <f>(C10*B23)</f>
        <v>174.45727482678984</v>
      </c>
      <c r="E23" s="23"/>
      <c r="K23" s="10"/>
      <c r="L23" s="11"/>
      <c r="M23" s="8"/>
    </row>
    <row r="24" spans="1:20" x14ac:dyDescent="0.3">
      <c r="A24" s="8" t="s">
        <v>27</v>
      </c>
      <c r="B24" s="28">
        <f>SUM(B14)</f>
        <v>0.31419999999999998</v>
      </c>
      <c r="C24" s="12">
        <f>(C23*B24)</f>
        <v>54.814475750577365</v>
      </c>
      <c r="E24" s="23"/>
      <c r="K24" s="10"/>
      <c r="L24" s="11"/>
      <c r="M24" s="8"/>
    </row>
    <row r="25" spans="1:20" x14ac:dyDescent="0.3">
      <c r="A25" s="15" t="s">
        <v>28</v>
      </c>
      <c r="B25" s="15"/>
      <c r="C25" s="16">
        <f>SUM(C23:C24)</f>
        <v>229.27175057736721</v>
      </c>
      <c r="E25" s="33">
        <f>(E9+C25)</f>
        <v>629.27175057736724</v>
      </c>
      <c r="F25" s="34">
        <f>(C25/E9)</f>
        <v>0.57317937644341799</v>
      </c>
      <c r="K25" s="10"/>
      <c r="L25" s="11"/>
      <c r="M25" s="8"/>
    </row>
    <row r="26" spans="1:20" x14ac:dyDescent="0.3">
      <c r="B26" s="24"/>
      <c r="C26" s="12"/>
      <c r="E26" s="23"/>
      <c r="F26" s="27"/>
    </row>
    <row r="27" spans="1:20" s="15" customFormat="1" ht="12.75" x14ac:dyDescent="0.2">
      <c r="A27" s="15" t="s">
        <v>13</v>
      </c>
      <c r="F27" s="13"/>
    </row>
    <row r="28" spans="1:20" s="15" customFormat="1" ht="12.75" x14ac:dyDescent="0.2">
      <c r="A28" s="15" t="s">
        <v>14</v>
      </c>
      <c r="F28" s="13"/>
    </row>
    <row r="30" spans="1:20" x14ac:dyDescent="0.3">
      <c r="A30" s="15"/>
      <c r="B30" s="15"/>
      <c r="D30" s="15"/>
      <c r="E30" s="15"/>
      <c r="F30" s="13"/>
      <c r="G30" s="15"/>
    </row>
    <row r="31" spans="1:20" x14ac:dyDescent="0.3">
      <c r="A31" s="15"/>
      <c r="B31" s="15"/>
      <c r="D31" s="15"/>
      <c r="E31" s="15"/>
      <c r="F31" s="13"/>
      <c r="G31" s="15"/>
    </row>
    <row r="35" spans="1:8" x14ac:dyDescent="0.3">
      <c r="A35" s="15"/>
      <c r="B35" s="15"/>
      <c r="D35" s="15"/>
      <c r="E35" s="15"/>
      <c r="F35" s="13"/>
      <c r="G35" s="15"/>
      <c r="H35" s="15"/>
    </row>
    <row r="36" spans="1:8" x14ac:dyDescent="0.3">
      <c r="A36" s="15"/>
      <c r="B36" s="15"/>
      <c r="D36" s="15"/>
      <c r="E36" s="15"/>
      <c r="F36" s="13"/>
      <c r="G36" s="15"/>
      <c r="H36" s="15"/>
    </row>
    <row r="39" spans="1:8" x14ac:dyDescent="0.3">
      <c r="B39" s="31"/>
      <c r="C39" s="12"/>
    </row>
    <row r="40" spans="1:8" x14ac:dyDescent="0.3">
      <c r="A40" s="31"/>
      <c r="B40" s="24"/>
      <c r="C40" s="12"/>
    </row>
    <row r="41" spans="1:8" x14ac:dyDescent="0.3">
      <c r="A41" s="31"/>
      <c r="B41" s="24"/>
      <c r="C41" s="12"/>
    </row>
    <row r="103" spans="7:11" x14ac:dyDescent="0.3">
      <c r="J103" s="29"/>
    </row>
    <row r="107" spans="7:11" x14ac:dyDescent="0.3">
      <c r="G107" s="29"/>
      <c r="I107" s="29"/>
      <c r="J107" s="29"/>
      <c r="K107" s="29"/>
    </row>
    <row r="108" spans="7:11" x14ac:dyDescent="0.3">
      <c r="H108" s="29"/>
    </row>
    <row r="109" spans="7:11" x14ac:dyDescent="0.3">
      <c r="G109" s="29"/>
      <c r="I109" s="29"/>
      <c r="J109" s="29"/>
      <c r="K109" s="29"/>
    </row>
    <row r="113" spans="9:11" x14ac:dyDescent="0.3">
      <c r="I113" s="29"/>
      <c r="K113" s="29"/>
    </row>
    <row r="115" spans="9:11" x14ac:dyDescent="0.3">
      <c r="I115" s="29"/>
      <c r="K115" s="29"/>
    </row>
  </sheetData>
  <protectedRanges>
    <protectedRange sqref="E9" name="Område2"/>
    <protectedRange sqref="B32" name="Område1"/>
  </protectedRanges>
  <mergeCells count="2">
    <mergeCell ref="A4:F4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539C-23D8-44F0-9729-E27208A95CE8}">
  <dimension ref="A1:N16"/>
  <sheetViews>
    <sheetView workbookViewId="0">
      <selection activeCell="A3" sqref="A3"/>
    </sheetView>
  </sheetViews>
  <sheetFormatPr defaultRowHeight="14.25" x14ac:dyDescent="0.2"/>
  <cols>
    <col min="1" max="1" width="9.625" style="77" customWidth="1"/>
    <col min="2" max="2" width="10.25" style="44" customWidth="1"/>
    <col min="3" max="3" width="9.625" style="44" customWidth="1"/>
    <col min="4" max="4" width="8.625" style="44" customWidth="1"/>
    <col min="5" max="5" width="8" style="44" customWidth="1"/>
    <col min="6" max="7" width="6.875" style="44" customWidth="1"/>
    <col min="8" max="8" width="8.25" style="44" customWidth="1"/>
    <col min="9" max="9" width="8.75" style="44" customWidth="1"/>
    <col min="10" max="11" width="12.5" style="44" customWidth="1"/>
    <col min="12" max="13" width="9" style="44"/>
    <col min="14" max="14" width="9.25" style="44" hidden="1" customWidth="1"/>
    <col min="15" max="219" width="9" style="44"/>
    <col min="220" max="220" width="9.625" style="44" customWidth="1"/>
    <col min="221" max="221" width="10.25" style="44" customWidth="1"/>
    <col min="222" max="222" width="9.625" style="44" customWidth="1"/>
    <col min="223" max="223" width="8.625" style="44" customWidth="1"/>
    <col min="224" max="224" width="8" style="44" customWidth="1"/>
    <col min="225" max="226" width="6.875" style="44" customWidth="1"/>
    <col min="227" max="227" width="8.25" style="44" customWidth="1"/>
    <col min="228" max="228" width="8.75" style="44" customWidth="1"/>
    <col min="229" max="230" width="10.25" style="44" customWidth="1"/>
    <col min="231" max="231" width="9" style="44"/>
    <col min="232" max="233" width="9.875" style="44" customWidth="1"/>
    <col min="234" max="236" width="8" style="44" customWidth="1"/>
    <col min="237" max="241" width="9.5" style="44" customWidth="1"/>
    <col min="242" max="242" width="9" style="44"/>
    <col min="243" max="243" width="9.875" style="44" bestFit="1" customWidth="1"/>
    <col min="244" max="475" width="9" style="44"/>
    <col min="476" max="476" width="9.625" style="44" customWidth="1"/>
    <col min="477" max="477" width="10.25" style="44" customWidth="1"/>
    <col min="478" max="478" width="9.625" style="44" customWidth="1"/>
    <col min="479" max="479" width="8.625" style="44" customWidth="1"/>
    <col min="480" max="480" width="8" style="44" customWidth="1"/>
    <col min="481" max="482" width="6.875" style="44" customWidth="1"/>
    <col min="483" max="483" width="8.25" style="44" customWidth="1"/>
    <col min="484" max="484" width="8.75" style="44" customWidth="1"/>
    <col min="485" max="486" width="10.25" style="44" customWidth="1"/>
    <col min="487" max="487" width="9" style="44"/>
    <col min="488" max="489" width="9.875" style="44" customWidth="1"/>
    <col min="490" max="492" width="8" style="44" customWidth="1"/>
    <col min="493" max="497" width="9.5" style="44" customWidth="1"/>
    <col min="498" max="498" width="9" style="44"/>
    <col min="499" max="499" width="9.875" style="44" bestFit="1" customWidth="1"/>
    <col min="500" max="731" width="9" style="44"/>
    <col min="732" max="732" width="9.625" style="44" customWidth="1"/>
    <col min="733" max="733" width="10.25" style="44" customWidth="1"/>
    <col min="734" max="734" width="9.625" style="44" customWidth="1"/>
    <col min="735" max="735" width="8.625" style="44" customWidth="1"/>
    <col min="736" max="736" width="8" style="44" customWidth="1"/>
    <col min="737" max="738" width="6.875" style="44" customWidth="1"/>
    <col min="739" max="739" width="8.25" style="44" customWidth="1"/>
    <col min="740" max="740" width="8.75" style="44" customWidth="1"/>
    <col min="741" max="742" width="10.25" style="44" customWidth="1"/>
    <col min="743" max="743" width="9" style="44"/>
    <col min="744" max="745" width="9.875" style="44" customWidth="1"/>
    <col min="746" max="748" width="8" style="44" customWidth="1"/>
    <col min="749" max="753" width="9.5" style="44" customWidth="1"/>
    <col min="754" max="754" width="9" style="44"/>
    <col min="755" max="755" width="9.875" style="44" bestFit="1" customWidth="1"/>
    <col min="756" max="987" width="9" style="44"/>
    <col min="988" max="988" width="9.625" style="44" customWidth="1"/>
    <col min="989" max="989" width="10.25" style="44" customWidth="1"/>
    <col min="990" max="990" width="9.625" style="44" customWidth="1"/>
    <col min="991" max="991" width="8.625" style="44" customWidth="1"/>
    <col min="992" max="992" width="8" style="44" customWidth="1"/>
    <col min="993" max="994" width="6.875" style="44" customWidth="1"/>
    <col min="995" max="995" width="8.25" style="44" customWidth="1"/>
    <col min="996" max="996" width="8.75" style="44" customWidth="1"/>
    <col min="997" max="998" width="10.25" style="44" customWidth="1"/>
    <col min="999" max="999" width="9" style="44"/>
    <col min="1000" max="1001" width="9.875" style="44" customWidth="1"/>
    <col min="1002" max="1004" width="8" style="44" customWidth="1"/>
    <col min="1005" max="1009" width="9.5" style="44" customWidth="1"/>
    <col min="1010" max="1010" width="9" style="44"/>
    <col min="1011" max="1011" width="9.875" style="44" bestFit="1" customWidth="1"/>
    <col min="1012" max="1243" width="9" style="44"/>
    <col min="1244" max="1244" width="9.625" style="44" customWidth="1"/>
    <col min="1245" max="1245" width="10.25" style="44" customWidth="1"/>
    <col min="1246" max="1246" width="9.625" style="44" customWidth="1"/>
    <col min="1247" max="1247" width="8.625" style="44" customWidth="1"/>
    <col min="1248" max="1248" width="8" style="44" customWidth="1"/>
    <col min="1249" max="1250" width="6.875" style="44" customWidth="1"/>
    <col min="1251" max="1251" width="8.25" style="44" customWidth="1"/>
    <col min="1252" max="1252" width="8.75" style="44" customWidth="1"/>
    <col min="1253" max="1254" width="10.25" style="44" customWidth="1"/>
    <col min="1255" max="1255" width="9" style="44"/>
    <col min="1256" max="1257" width="9.875" style="44" customWidth="1"/>
    <col min="1258" max="1260" width="8" style="44" customWidth="1"/>
    <col min="1261" max="1265" width="9.5" style="44" customWidth="1"/>
    <col min="1266" max="1266" width="9" style="44"/>
    <col min="1267" max="1267" width="9.875" style="44" bestFit="1" customWidth="1"/>
    <col min="1268" max="1499" width="9" style="44"/>
    <col min="1500" max="1500" width="9.625" style="44" customWidth="1"/>
    <col min="1501" max="1501" width="10.25" style="44" customWidth="1"/>
    <col min="1502" max="1502" width="9.625" style="44" customWidth="1"/>
    <col min="1503" max="1503" width="8.625" style="44" customWidth="1"/>
    <col min="1504" max="1504" width="8" style="44" customWidth="1"/>
    <col min="1505" max="1506" width="6.875" style="44" customWidth="1"/>
    <col min="1507" max="1507" width="8.25" style="44" customWidth="1"/>
    <col min="1508" max="1508" width="8.75" style="44" customWidth="1"/>
    <col min="1509" max="1510" width="10.25" style="44" customWidth="1"/>
    <col min="1511" max="1511" width="9" style="44"/>
    <col min="1512" max="1513" width="9.875" style="44" customWidth="1"/>
    <col min="1514" max="1516" width="8" style="44" customWidth="1"/>
    <col min="1517" max="1521" width="9.5" style="44" customWidth="1"/>
    <col min="1522" max="1522" width="9" style="44"/>
    <col min="1523" max="1523" width="9.875" style="44" bestFit="1" customWidth="1"/>
    <col min="1524" max="1755" width="9" style="44"/>
    <col min="1756" max="1756" width="9.625" style="44" customWidth="1"/>
    <col min="1757" max="1757" width="10.25" style="44" customWidth="1"/>
    <col min="1758" max="1758" width="9.625" style="44" customWidth="1"/>
    <col min="1759" max="1759" width="8.625" style="44" customWidth="1"/>
    <col min="1760" max="1760" width="8" style="44" customWidth="1"/>
    <col min="1761" max="1762" width="6.875" style="44" customWidth="1"/>
    <col min="1763" max="1763" width="8.25" style="44" customWidth="1"/>
    <col min="1764" max="1764" width="8.75" style="44" customWidth="1"/>
    <col min="1765" max="1766" width="10.25" style="44" customWidth="1"/>
    <col min="1767" max="1767" width="9" style="44"/>
    <col min="1768" max="1769" width="9.875" style="44" customWidth="1"/>
    <col min="1770" max="1772" width="8" style="44" customWidth="1"/>
    <col min="1773" max="1777" width="9.5" style="44" customWidth="1"/>
    <col min="1778" max="1778" width="9" style="44"/>
    <col min="1779" max="1779" width="9.875" style="44" bestFit="1" customWidth="1"/>
    <col min="1780" max="2011" width="9" style="44"/>
    <col min="2012" max="2012" width="9.625" style="44" customWidth="1"/>
    <col min="2013" max="2013" width="10.25" style="44" customWidth="1"/>
    <col min="2014" max="2014" width="9.625" style="44" customWidth="1"/>
    <col min="2015" max="2015" width="8.625" style="44" customWidth="1"/>
    <col min="2016" max="2016" width="8" style="44" customWidth="1"/>
    <col min="2017" max="2018" width="6.875" style="44" customWidth="1"/>
    <col min="2019" max="2019" width="8.25" style="44" customWidth="1"/>
    <col min="2020" max="2020" width="8.75" style="44" customWidth="1"/>
    <col min="2021" max="2022" width="10.25" style="44" customWidth="1"/>
    <col min="2023" max="2023" width="9" style="44"/>
    <col min="2024" max="2025" width="9.875" style="44" customWidth="1"/>
    <col min="2026" max="2028" width="8" style="44" customWidth="1"/>
    <col min="2029" max="2033" width="9.5" style="44" customWidth="1"/>
    <col min="2034" max="2034" width="9" style="44"/>
    <col min="2035" max="2035" width="9.875" style="44" bestFit="1" customWidth="1"/>
    <col min="2036" max="2267" width="9" style="44"/>
    <col min="2268" max="2268" width="9.625" style="44" customWidth="1"/>
    <col min="2269" max="2269" width="10.25" style="44" customWidth="1"/>
    <col min="2270" max="2270" width="9.625" style="44" customWidth="1"/>
    <col min="2271" max="2271" width="8.625" style="44" customWidth="1"/>
    <col min="2272" max="2272" width="8" style="44" customWidth="1"/>
    <col min="2273" max="2274" width="6.875" style="44" customWidth="1"/>
    <col min="2275" max="2275" width="8.25" style="44" customWidth="1"/>
    <col min="2276" max="2276" width="8.75" style="44" customWidth="1"/>
    <col min="2277" max="2278" width="10.25" style="44" customWidth="1"/>
    <col min="2279" max="2279" width="9" style="44"/>
    <col min="2280" max="2281" width="9.875" style="44" customWidth="1"/>
    <col min="2282" max="2284" width="8" style="44" customWidth="1"/>
    <col min="2285" max="2289" width="9.5" style="44" customWidth="1"/>
    <col min="2290" max="2290" width="9" style="44"/>
    <col min="2291" max="2291" width="9.875" style="44" bestFit="1" customWidth="1"/>
    <col min="2292" max="2523" width="9" style="44"/>
    <col min="2524" max="2524" width="9.625" style="44" customWidth="1"/>
    <col min="2525" max="2525" width="10.25" style="44" customWidth="1"/>
    <col min="2526" max="2526" width="9.625" style="44" customWidth="1"/>
    <col min="2527" max="2527" width="8.625" style="44" customWidth="1"/>
    <col min="2528" max="2528" width="8" style="44" customWidth="1"/>
    <col min="2529" max="2530" width="6.875" style="44" customWidth="1"/>
    <col min="2531" max="2531" width="8.25" style="44" customWidth="1"/>
    <col min="2532" max="2532" width="8.75" style="44" customWidth="1"/>
    <col min="2533" max="2534" width="10.25" style="44" customWidth="1"/>
    <col min="2535" max="2535" width="9" style="44"/>
    <col min="2536" max="2537" width="9.875" style="44" customWidth="1"/>
    <col min="2538" max="2540" width="8" style="44" customWidth="1"/>
    <col min="2541" max="2545" width="9.5" style="44" customWidth="1"/>
    <col min="2546" max="2546" width="9" style="44"/>
    <col min="2547" max="2547" width="9.875" style="44" bestFit="1" customWidth="1"/>
    <col min="2548" max="2779" width="9" style="44"/>
    <col min="2780" max="2780" width="9.625" style="44" customWidth="1"/>
    <col min="2781" max="2781" width="10.25" style="44" customWidth="1"/>
    <col min="2782" max="2782" width="9.625" style="44" customWidth="1"/>
    <col min="2783" max="2783" width="8.625" style="44" customWidth="1"/>
    <col min="2784" max="2784" width="8" style="44" customWidth="1"/>
    <col min="2785" max="2786" width="6.875" style="44" customWidth="1"/>
    <col min="2787" max="2787" width="8.25" style="44" customWidth="1"/>
    <col min="2788" max="2788" width="8.75" style="44" customWidth="1"/>
    <col min="2789" max="2790" width="10.25" style="44" customWidth="1"/>
    <col min="2791" max="2791" width="9" style="44"/>
    <col min="2792" max="2793" width="9.875" style="44" customWidth="1"/>
    <col min="2794" max="2796" width="8" style="44" customWidth="1"/>
    <col min="2797" max="2801" width="9.5" style="44" customWidth="1"/>
    <col min="2802" max="2802" width="9" style="44"/>
    <col min="2803" max="2803" width="9.875" style="44" bestFit="1" customWidth="1"/>
    <col min="2804" max="3035" width="9" style="44"/>
    <col min="3036" max="3036" width="9.625" style="44" customWidth="1"/>
    <col min="3037" max="3037" width="10.25" style="44" customWidth="1"/>
    <col min="3038" max="3038" width="9.625" style="44" customWidth="1"/>
    <col min="3039" max="3039" width="8.625" style="44" customWidth="1"/>
    <col min="3040" max="3040" width="8" style="44" customWidth="1"/>
    <col min="3041" max="3042" width="6.875" style="44" customWidth="1"/>
    <col min="3043" max="3043" width="8.25" style="44" customWidth="1"/>
    <col min="3044" max="3044" width="8.75" style="44" customWidth="1"/>
    <col min="3045" max="3046" width="10.25" style="44" customWidth="1"/>
    <col min="3047" max="3047" width="9" style="44"/>
    <col min="3048" max="3049" width="9.875" style="44" customWidth="1"/>
    <col min="3050" max="3052" width="8" style="44" customWidth="1"/>
    <col min="3053" max="3057" width="9.5" style="44" customWidth="1"/>
    <col min="3058" max="3058" width="9" style="44"/>
    <col min="3059" max="3059" width="9.875" style="44" bestFit="1" customWidth="1"/>
    <col min="3060" max="3291" width="9" style="44"/>
    <col min="3292" max="3292" width="9.625" style="44" customWidth="1"/>
    <col min="3293" max="3293" width="10.25" style="44" customWidth="1"/>
    <col min="3294" max="3294" width="9.625" style="44" customWidth="1"/>
    <col min="3295" max="3295" width="8.625" style="44" customWidth="1"/>
    <col min="3296" max="3296" width="8" style="44" customWidth="1"/>
    <col min="3297" max="3298" width="6.875" style="44" customWidth="1"/>
    <col min="3299" max="3299" width="8.25" style="44" customWidth="1"/>
    <col min="3300" max="3300" width="8.75" style="44" customWidth="1"/>
    <col min="3301" max="3302" width="10.25" style="44" customWidth="1"/>
    <col min="3303" max="3303" width="9" style="44"/>
    <col min="3304" max="3305" width="9.875" style="44" customWidth="1"/>
    <col min="3306" max="3308" width="8" style="44" customWidth="1"/>
    <col min="3309" max="3313" width="9.5" style="44" customWidth="1"/>
    <col min="3314" max="3314" width="9" style="44"/>
    <col min="3315" max="3315" width="9.875" style="44" bestFit="1" customWidth="1"/>
    <col min="3316" max="3547" width="9" style="44"/>
    <col min="3548" max="3548" width="9.625" style="44" customWidth="1"/>
    <col min="3549" max="3549" width="10.25" style="44" customWidth="1"/>
    <col min="3550" max="3550" width="9.625" style="44" customWidth="1"/>
    <col min="3551" max="3551" width="8.625" style="44" customWidth="1"/>
    <col min="3552" max="3552" width="8" style="44" customWidth="1"/>
    <col min="3553" max="3554" width="6.875" style="44" customWidth="1"/>
    <col min="3555" max="3555" width="8.25" style="44" customWidth="1"/>
    <col min="3556" max="3556" width="8.75" style="44" customWidth="1"/>
    <col min="3557" max="3558" width="10.25" style="44" customWidth="1"/>
    <col min="3559" max="3559" width="9" style="44"/>
    <col min="3560" max="3561" width="9.875" style="44" customWidth="1"/>
    <col min="3562" max="3564" width="8" style="44" customWidth="1"/>
    <col min="3565" max="3569" width="9.5" style="44" customWidth="1"/>
    <col min="3570" max="3570" width="9" style="44"/>
    <col min="3571" max="3571" width="9.875" style="44" bestFit="1" customWidth="1"/>
    <col min="3572" max="3803" width="9" style="44"/>
    <col min="3804" max="3804" width="9.625" style="44" customWidth="1"/>
    <col min="3805" max="3805" width="10.25" style="44" customWidth="1"/>
    <col min="3806" max="3806" width="9.625" style="44" customWidth="1"/>
    <col min="3807" max="3807" width="8.625" style="44" customWidth="1"/>
    <col min="3808" max="3808" width="8" style="44" customWidth="1"/>
    <col min="3809" max="3810" width="6.875" style="44" customWidth="1"/>
    <col min="3811" max="3811" width="8.25" style="44" customWidth="1"/>
    <col min="3812" max="3812" width="8.75" style="44" customWidth="1"/>
    <col min="3813" max="3814" width="10.25" style="44" customWidth="1"/>
    <col min="3815" max="3815" width="9" style="44"/>
    <col min="3816" max="3817" width="9.875" style="44" customWidth="1"/>
    <col min="3818" max="3820" width="8" style="44" customWidth="1"/>
    <col min="3821" max="3825" width="9.5" style="44" customWidth="1"/>
    <col min="3826" max="3826" width="9" style="44"/>
    <col min="3827" max="3827" width="9.875" style="44" bestFit="1" customWidth="1"/>
    <col min="3828" max="4059" width="9" style="44"/>
    <col min="4060" max="4060" width="9.625" style="44" customWidth="1"/>
    <col min="4061" max="4061" width="10.25" style="44" customWidth="1"/>
    <col min="4062" max="4062" width="9.625" style="44" customWidth="1"/>
    <col min="4063" max="4063" width="8.625" style="44" customWidth="1"/>
    <col min="4064" max="4064" width="8" style="44" customWidth="1"/>
    <col min="4065" max="4066" width="6.875" style="44" customWidth="1"/>
    <col min="4067" max="4067" width="8.25" style="44" customWidth="1"/>
    <col min="4068" max="4068" width="8.75" style="44" customWidth="1"/>
    <col min="4069" max="4070" width="10.25" style="44" customWidth="1"/>
    <col min="4071" max="4071" width="9" style="44"/>
    <col min="4072" max="4073" width="9.875" style="44" customWidth="1"/>
    <col min="4074" max="4076" width="8" style="44" customWidth="1"/>
    <col min="4077" max="4081" width="9.5" style="44" customWidth="1"/>
    <col min="4082" max="4082" width="9" style="44"/>
    <col min="4083" max="4083" width="9.875" style="44" bestFit="1" customWidth="1"/>
    <col min="4084" max="4315" width="9" style="44"/>
    <col min="4316" max="4316" width="9.625" style="44" customWidth="1"/>
    <col min="4317" max="4317" width="10.25" style="44" customWidth="1"/>
    <col min="4318" max="4318" width="9.625" style="44" customWidth="1"/>
    <col min="4319" max="4319" width="8.625" style="44" customWidth="1"/>
    <col min="4320" max="4320" width="8" style="44" customWidth="1"/>
    <col min="4321" max="4322" width="6.875" style="44" customWidth="1"/>
    <col min="4323" max="4323" width="8.25" style="44" customWidth="1"/>
    <col min="4324" max="4324" width="8.75" style="44" customWidth="1"/>
    <col min="4325" max="4326" width="10.25" style="44" customWidth="1"/>
    <col min="4327" max="4327" width="9" style="44"/>
    <col min="4328" max="4329" width="9.875" style="44" customWidth="1"/>
    <col min="4330" max="4332" width="8" style="44" customWidth="1"/>
    <col min="4333" max="4337" width="9.5" style="44" customWidth="1"/>
    <col min="4338" max="4338" width="9" style="44"/>
    <col min="4339" max="4339" width="9.875" style="44" bestFit="1" customWidth="1"/>
    <col min="4340" max="4571" width="9" style="44"/>
    <col min="4572" max="4572" width="9.625" style="44" customWidth="1"/>
    <col min="4573" max="4573" width="10.25" style="44" customWidth="1"/>
    <col min="4574" max="4574" width="9.625" style="44" customWidth="1"/>
    <col min="4575" max="4575" width="8.625" style="44" customWidth="1"/>
    <col min="4576" max="4576" width="8" style="44" customWidth="1"/>
    <col min="4577" max="4578" width="6.875" style="44" customWidth="1"/>
    <col min="4579" max="4579" width="8.25" style="44" customWidth="1"/>
    <col min="4580" max="4580" width="8.75" style="44" customWidth="1"/>
    <col min="4581" max="4582" width="10.25" style="44" customWidth="1"/>
    <col min="4583" max="4583" width="9" style="44"/>
    <col min="4584" max="4585" width="9.875" style="44" customWidth="1"/>
    <col min="4586" max="4588" width="8" style="44" customWidth="1"/>
    <col min="4589" max="4593" width="9.5" style="44" customWidth="1"/>
    <col min="4594" max="4594" width="9" style="44"/>
    <col min="4595" max="4595" width="9.875" style="44" bestFit="1" customWidth="1"/>
    <col min="4596" max="4827" width="9" style="44"/>
    <col min="4828" max="4828" width="9.625" style="44" customWidth="1"/>
    <col min="4829" max="4829" width="10.25" style="44" customWidth="1"/>
    <col min="4830" max="4830" width="9.625" style="44" customWidth="1"/>
    <col min="4831" max="4831" width="8.625" style="44" customWidth="1"/>
    <col min="4832" max="4832" width="8" style="44" customWidth="1"/>
    <col min="4833" max="4834" width="6.875" style="44" customWidth="1"/>
    <col min="4835" max="4835" width="8.25" style="44" customWidth="1"/>
    <col min="4836" max="4836" width="8.75" style="44" customWidth="1"/>
    <col min="4837" max="4838" width="10.25" style="44" customWidth="1"/>
    <col min="4839" max="4839" width="9" style="44"/>
    <col min="4840" max="4841" width="9.875" style="44" customWidth="1"/>
    <col min="4842" max="4844" width="8" style="44" customWidth="1"/>
    <col min="4845" max="4849" width="9.5" style="44" customWidth="1"/>
    <col min="4850" max="4850" width="9" style="44"/>
    <col min="4851" max="4851" width="9.875" style="44" bestFit="1" customWidth="1"/>
    <col min="4852" max="5083" width="9" style="44"/>
    <col min="5084" max="5084" width="9.625" style="44" customWidth="1"/>
    <col min="5085" max="5085" width="10.25" style="44" customWidth="1"/>
    <col min="5086" max="5086" width="9.625" style="44" customWidth="1"/>
    <col min="5087" max="5087" width="8.625" style="44" customWidth="1"/>
    <col min="5088" max="5088" width="8" style="44" customWidth="1"/>
    <col min="5089" max="5090" width="6.875" style="44" customWidth="1"/>
    <col min="5091" max="5091" width="8.25" style="44" customWidth="1"/>
    <col min="5092" max="5092" width="8.75" style="44" customWidth="1"/>
    <col min="5093" max="5094" width="10.25" style="44" customWidth="1"/>
    <col min="5095" max="5095" width="9" style="44"/>
    <col min="5096" max="5097" width="9.875" style="44" customWidth="1"/>
    <col min="5098" max="5100" width="8" style="44" customWidth="1"/>
    <col min="5101" max="5105" width="9.5" style="44" customWidth="1"/>
    <col min="5106" max="5106" width="9" style="44"/>
    <col min="5107" max="5107" width="9.875" style="44" bestFit="1" customWidth="1"/>
    <col min="5108" max="5339" width="9" style="44"/>
    <col min="5340" max="5340" width="9.625" style="44" customWidth="1"/>
    <col min="5341" max="5341" width="10.25" style="44" customWidth="1"/>
    <col min="5342" max="5342" width="9.625" style="44" customWidth="1"/>
    <col min="5343" max="5343" width="8.625" style="44" customWidth="1"/>
    <col min="5344" max="5344" width="8" style="44" customWidth="1"/>
    <col min="5345" max="5346" width="6.875" style="44" customWidth="1"/>
    <col min="5347" max="5347" width="8.25" style="44" customWidth="1"/>
    <col min="5348" max="5348" width="8.75" style="44" customWidth="1"/>
    <col min="5349" max="5350" width="10.25" style="44" customWidth="1"/>
    <col min="5351" max="5351" width="9" style="44"/>
    <col min="5352" max="5353" width="9.875" style="44" customWidth="1"/>
    <col min="5354" max="5356" width="8" style="44" customWidth="1"/>
    <col min="5357" max="5361" width="9.5" style="44" customWidth="1"/>
    <col min="5362" max="5362" width="9" style="44"/>
    <col min="5363" max="5363" width="9.875" style="44" bestFit="1" customWidth="1"/>
    <col min="5364" max="5595" width="9" style="44"/>
    <col min="5596" max="5596" width="9.625" style="44" customWidth="1"/>
    <col min="5597" max="5597" width="10.25" style="44" customWidth="1"/>
    <col min="5598" max="5598" width="9.625" style="44" customWidth="1"/>
    <col min="5599" max="5599" width="8.625" style="44" customWidth="1"/>
    <col min="5600" max="5600" width="8" style="44" customWidth="1"/>
    <col min="5601" max="5602" width="6.875" style="44" customWidth="1"/>
    <col min="5603" max="5603" width="8.25" style="44" customWidth="1"/>
    <col min="5604" max="5604" width="8.75" style="44" customWidth="1"/>
    <col min="5605" max="5606" width="10.25" style="44" customWidth="1"/>
    <col min="5607" max="5607" width="9" style="44"/>
    <col min="5608" max="5609" width="9.875" style="44" customWidth="1"/>
    <col min="5610" max="5612" width="8" style="44" customWidth="1"/>
    <col min="5613" max="5617" width="9.5" style="44" customWidth="1"/>
    <col min="5618" max="5618" width="9" style="44"/>
    <col min="5619" max="5619" width="9.875" style="44" bestFit="1" customWidth="1"/>
    <col min="5620" max="5851" width="9" style="44"/>
    <col min="5852" max="5852" width="9.625" style="44" customWidth="1"/>
    <col min="5853" max="5853" width="10.25" style="44" customWidth="1"/>
    <col min="5854" max="5854" width="9.625" style="44" customWidth="1"/>
    <col min="5855" max="5855" width="8.625" style="44" customWidth="1"/>
    <col min="5856" max="5856" width="8" style="44" customWidth="1"/>
    <col min="5857" max="5858" width="6.875" style="44" customWidth="1"/>
    <col min="5859" max="5859" width="8.25" style="44" customWidth="1"/>
    <col min="5860" max="5860" width="8.75" style="44" customWidth="1"/>
    <col min="5861" max="5862" width="10.25" style="44" customWidth="1"/>
    <col min="5863" max="5863" width="9" style="44"/>
    <col min="5864" max="5865" width="9.875" style="44" customWidth="1"/>
    <col min="5866" max="5868" width="8" style="44" customWidth="1"/>
    <col min="5869" max="5873" width="9.5" style="44" customWidth="1"/>
    <col min="5874" max="5874" width="9" style="44"/>
    <col min="5875" max="5875" width="9.875" style="44" bestFit="1" customWidth="1"/>
    <col min="5876" max="6107" width="9" style="44"/>
    <col min="6108" max="6108" width="9.625" style="44" customWidth="1"/>
    <col min="6109" max="6109" width="10.25" style="44" customWidth="1"/>
    <col min="6110" max="6110" width="9.625" style="44" customWidth="1"/>
    <col min="6111" max="6111" width="8.625" style="44" customWidth="1"/>
    <col min="6112" max="6112" width="8" style="44" customWidth="1"/>
    <col min="6113" max="6114" width="6.875" style="44" customWidth="1"/>
    <col min="6115" max="6115" width="8.25" style="44" customWidth="1"/>
    <col min="6116" max="6116" width="8.75" style="44" customWidth="1"/>
    <col min="6117" max="6118" width="10.25" style="44" customWidth="1"/>
    <col min="6119" max="6119" width="9" style="44"/>
    <col min="6120" max="6121" width="9.875" style="44" customWidth="1"/>
    <col min="6122" max="6124" width="8" style="44" customWidth="1"/>
    <col min="6125" max="6129" width="9.5" style="44" customWidth="1"/>
    <col min="6130" max="6130" width="9" style="44"/>
    <col min="6131" max="6131" width="9.875" style="44" bestFit="1" customWidth="1"/>
    <col min="6132" max="6363" width="9" style="44"/>
    <col min="6364" max="6364" width="9.625" style="44" customWidth="1"/>
    <col min="6365" max="6365" width="10.25" style="44" customWidth="1"/>
    <col min="6366" max="6366" width="9.625" style="44" customWidth="1"/>
    <col min="6367" max="6367" width="8.625" style="44" customWidth="1"/>
    <col min="6368" max="6368" width="8" style="44" customWidth="1"/>
    <col min="6369" max="6370" width="6.875" style="44" customWidth="1"/>
    <col min="6371" max="6371" width="8.25" style="44" customWidth="1"/>
    <col min="6372" max="6372" width="8.75" style="44" customWidth="1"/>
    <col min="6373" max="6374" width="10.25" style="44" customWidth="1"/>
    <col min="6375" max="6375" width="9" style="44"/>
    <col min="6376" max="6377" width="9.875" style="44" customWidth="1"/>
    <col min="6378" max="6380" width="8" style="44" customWidth="1"/>
    <col min="6381" max="6385" width="9.5" style="44" customWidth="1"/>
    <col min="6386" max="6386" width="9" style="44"/>
    <col min="6387" max="6387" width="9.875" style="44" bestFit="1" customWidth="1"/>
    <col min="6388" max="6619" width="9" style="44"/>
    <col min="6620" max="6620" width="9.625" style="44" customWidth="1"/>
    <col min="6621" max="6621" width="10.25" style="44" customWidth="1"/>
    <col min="6622" max="6622" width="9.625" style="44" customWidth="1"/>
    <col min="6623" max="6623" width="8.625" style="44" customWidth="1"/>
    <col min="6624" max="6624" width="8" style="44" customWidth="1"/>
    <col min="6625" max="6626" width="6.875" style="44" customWidth="1"/>
    <col min="6627" max="6627" width="8.25" style="44" customWidth="1"/>
    <col min="6628" max="6628" width="8.75" style="44" customWidth="1"/>
    <col min="6629" max="6630" width="10.25" style="44" customWidth="1"/>
    <col min="6631" max="6631" width="9" style="44"/>
    <col min="6632" max="6633" width="9.875" style="44" customWidth="1"/>
    <col min="6634" max="6636" width="8" style="44" customWidth="1"/>
    <col min="6637" max="6641" width="9.5" style="44" customWidth="1"/>
    <col min="6642" max="6642" width="9" style="44"/>
    <col min="6643" max="6643" width="9.875" style="44" bestFit="1" customWidth="1"/>
    <col min="6644" max="6875" width="9" style="44"/>
    <col min="6876" max="6876" width="9.625" style="44" customWidth="1"/>
    <col min="6877" max="6877" width="10.25" style="44" customWidth="1"/>
    <col min="6878" max="6878" width="9.625" style="44" customWidth="1"/>
    <col min="6879" max="6879" width="8.625" style="44" customWidth="1"/>
    <col min="6880" max="6880" width="8" style="44" customWidth="1"/>
    <col min="6881" max="6882" width="6.875" style="44" customWidth="1"/>
    <col min="6883" max="6883" width="8.25" style="44" customWidth="1"/>
    <col min="6884" max="6884" width="8.75" style="44" customWidth="1"/>
    <col min="6885" max="6886" width="10.25" style="44" customWidth="1"/>
    <col min="6887" max="6887" width="9" style="44"/>
    <col min="6888" max="6889" width="9.875" style="44" customWidth="1"/>
    <col min="6890" max="6892" width="8" style="44" customWidth="1"/>
    <col min="6893" max="6897" width="9.5" style="44" customWidth="1"/>
    <col min="6898" max="6898" width="9" style="44"/>
    <col min="6899" max="6899" width="9.875" style="44" bestFit="1" customWidth="1"/>
    <col min="6900" max="7131" width="9" style="44"/>
    <col min="7132" max="7132" width="9.625" style="44" customWidth="1"/>
    <col min="7133" max="7133" width="10.25" style="44" customWidth="1"/>
    <col min="7134" max="7134" width="9.625" style="44" customWidth="1"/>
    <col min="7135" max="7135" width="8.625" style="44" customWidth="1"/>
    <col min="7136" max="7136" width="8" style="44" customWidth="1"/>
    <col min="7137" max="7138" width="6.875" style="44" customWidth="1"/>
    <col min="7139" max="7139" width="8.25" style="44" customWidth="1"/>
    <col min="7140" max="7140" width="8.75" style="44" customWidth="1"/>
    <col min="7141" max="7142" width="10.25" style="44" customWidth="1"/>
    <col min="7143" max="7143" width="9" style="44"/>
    <col min="7144" max="7145" width="9.875" style="44" customWidth="1"/>
    <col min="7146" max="7148" width="8" style="44" customWidth="1"/>
    <col min="7149" max="7153" width="9.5" style="44" customWidth="1"/>
    <col min="7154" max="7154" width="9" style="44"/>
    <col min="7155" max="7155" width="9.875" style="44" bestFit="1" customWidth="1"/>
    <col min="7156" max="7387" width="9" style="44"/>
    <col min="7388" max="7388" width="9.625" style="44" customWidth="1"/>
    <col min="7389" max="7389" width="10.25" style="44" customWidth="1"/>
    <col min="7390" max="7390" width="9.625" style="44" customWidth="1"/>
    <col min="7391" max="7391" width="8.625" style="44" customWidth="1"/>
    <col min="7392" max="7392" width="8" style="44" customWidth="1"/>
    <col min="7393" max="7394" width="6.875" style="44" customWidth="1"/>
    <col min="7395" max="7395" width="8.25" style="44" customWidth="1"/>
    <col min="7396" max="7396" width="8.75" style="44" customWidth="1"/>
    <col min="7397" max="7398" width="10.25" style="44" customWidth="1"/>
    <col min="7399" max="7399" width="9" style="44"/>
    <col min="7400" max="7401" width="9.875" style="44" customWidth="1"/>
    <col min="7402" max="7404" width="8" style="44" customWidth="1"/>
    <col min="7405" max="7409" width="9.5" style="44" customWidth="1"/>
    <col min="7410" max="7410" width="9" style="44"/>
    <col min="7411" max="7411" width="9.875" style="44" bestFit="1" customWidth="1"/>
    <col min="7412" max="7643" width="9" style="44"/>
    <col min="7644" max="7644" width="9.625" style="44" customWidth="1"/>
    <col min="7645" max="7645" width="10.25" style="44" customWidth="1"/>
    <col min="7646" max="7646" width="9.625" style="44" customWidth="1"/>
    <col min="7647" max="7647" width="8.625" style="44" customWidth="1"/>
    <col min="7648" max="7648" width="8" style="44" customWidth="1"/>
    <col min="7649" max="7650" width="6.875" style="44" customWidth="1"/>
    <col min="7651" max="7651" width="8.25" style="44" customWidth="1"/>
    <col min="7652" max="7652" width="8.75" style="44" customWidth="1"/>
    <col min="7653" max="7654" width="10.25" style="44" customWidth="1"/>
    <col min="7655" max="7655" width="9" style="44"/>
    <col min="7656" max="7657" width="9.875" style="44" customWidth="1"/>
    <col min="7658" max="7660" width="8" style="44" customWidth="1"/>
    <col min="7661" max="7665" width="9.5" style="44" customWidth="1"/>
    <col min="7666" max="7666" width="9" style="44"/>
    <col min="7667" max="7667" width="9.875" style="44" bestFit="1" customWidth="1"/>
    <col min="7668" max="7899" width="9" style="44"/>
    <col min="7900" max="7900" width="9.625" style="44" customWidth="1"/>
    <col min="7901" max="7901" width="10.25" style="44" customWidth="1"/>
    <col min="7902" max="7902" width="9.625" style="44" customWidth="1"/>
    <col min="7903" max="7903" width="8.625" style="44" customWidth="1"/>
    <col min="7904" max="7904" width="8" style="44" customWidth="1"/>
    <col min="7905" max="7906" width="6.875" style="44" customWidth="1"/>
    <col min="7907" max="7907" width="8.25" style="44" customWidth="1"/>
    <col min="7908" max="7908" width="8.75" style="44" customWidth="1"/>
    <col min="7909" max="7910" width="10.25" style="44" customWidth="1"/>
    <col min="7911" max="7911" width="9" style="44"/>
    <col min="7912" max="7913" width="9.875" style="44" customWidth="1"/>
    <col min="7914" max="7916" width="8" style="44" customWidth="1"/>
    <col min="7917" max="7921" width="9.5" style="44" customWidth="1"/>
    <col min="7922" max="7922" width="9" style="44"/>
    <col min="7923" max="7923" width="9.875" style="44" bestFit="1" customWidth="1"/>
    <col min="7924" max="8155" width="9" style="44"/>
    <col min="8156" max="8156" width="9.625" style="44" customWidth="1"/>
    <col min="8157" max="8157" width="10.25" style="44" customWidth="1"/>
    <col min="8158" max="8158" width="9.625" style="44" customWidth="1"/>
    <col min="8159" max="8159" width="8.625" style="44" customWidth="1"/>
    <col min="8160" max="8160" width="8" style="44" customWidth="1"/>
    <col min="8161" max="8162" width="6.875" style="44" customWidth="1"/>
    <col min="8163" max="8163" width="8.25" style="44" customWidth="1"/>
    <col min="8164" max="8164" width="8.75" style="44" customWidth="1"/>
    <col min="8165" max="8166" width="10.25" style="44" customWidth="1"/>
    <col min="8167" max="8167" width="9" style="44"/>
    <col min="8168" max="8169" width="9.875" style="44" customWidth="1"/>
    <col min="8170" max="8172" width="8" style="44" customWidth="1"/>
    <col min="8173" max="8177" width="9.5" style="44" customWidth="1"/>
    <col min="8178" max="8178" width="9" style="44"/>
    <col min="8179" max="8179" width="9.875" style="44" bestFit="1" customWidth="1"/>
    <col min="8180" max="8411" width="9" style="44"/>
    <col min="8412" max="8412" width="9.625" style="44" customWidth="1"/>
    <col min="8413" max="8413" width="10.25" style="44" customWidth="1"/>
    <col min="8414" max="8414" width="9.625" style="44" customWidth="1"/>
    <col min="8415" max="8415" width="8.625" style="44" customWidth="1"/>
    <col min="8416" max="8416" width="8" style="44" customWidth="1"/>
    <col min="8417" max="8418" width="6.875" style="44" customWidth="1"/>
    <col min="8419" max="8419" width="8.25" style="44" customWidth="1"/>
    <col min="8420" max="8420" width="8.75" style="44" customWidth="1"/>
    <col min="8421" max="8422" width="10.25" style="44" customWidth="1"/>
    <col min="8423" max="8423" width="9" style="44"/>
    <col min="8424" max="8425" width="9.875" style="44" customWidth="1"/>
    <col min="8426" max="8428" width="8" style="44" customWidth="1"/>
    <col min="8429" max="8433" width="9.5" style="44" customWidth="1"/>
    <col min="8434" max="8434" width="9" style="44"/>
    <col min="8435" max="8435" width="9.875" style="44" bestFit="1" customWidth="1"/>
    <col min="8436" max="8667" width="9" style="44"/>
    <col min="8668" max="8668" width="9.625" style="44" customWidth="1"/>
    <col min="8669" max="8669" width="10.25" style="44" customWidth="1"/>
    <col min="8670" max="8670" width="9.625" style="44" customWidth="1"/>
    <col min="8671" max="8671" width="8.625" style="44" customWidth="1"/>
    <col min="8672" max="8672" width="8" style="44" customWidth="1"/>
    <col min="8673" max="8674" width="6.875" style="44" customWidth="1"/>
    <col min="8675" max="8675" width="8.25" style="44" customWidth="1"/>
    <col min="8676" max="8676" width="8.75" style="44" customWidth="1"/>
    <col min="8677" max="8678" width="10.25" style="44" customWidth="1"/>
    <col min="8679" max="8679" width="9" style="44"/>
    <col min="8680" max="8681" width="9.875" style="44" customWidth="1"/>
    <col min="8682" max="8684" width="8" style="44" customWidth="1"/>
    <col min="8685" max="8689" width="9.5" style="44" customWidth="1"/>
    <col min="8690" max="8690" width="9" style="44"/>
    <col min="8691" max="8691" width="9.875" style="44" bestFit="1" customWidth="1"/>
    <col min="8692" max="8923" width="9" style="44"/>
    <col min="8924" max="8924" width="9.625" style="44" customWidth="1"/>
    <col min="8925" max="8925" width="10.25" style="44" customWidth="1"/>
    <col min="8926" max="8926" width="9.625" style="44" customWidth="1"/>
    <col min="8927" max="8927" width="8.625" style="44" customWidth="1"/>
    <col min="8928" max="8928" width="8" style="44" customWidth="1"/>
    <col min="8929" max="8930" width="6.875" style="44" customWidth="1"/>
    <col min="8931" max="8931" width="8.25" style="44" customWidth="1"/>
    <col min="8932" max="8932" width="8.75" style="44" customWidth="1"/>
    <col min="8933" max="8934" width="10.25" style="44" customWidth="1"/>
    <col min="8935" max="8935" width="9" style="44"/>
    <col min="8936" max="8937" width="9.875" style="44" customWidth="1"/>
    <col min="8938" max="8940" width="8" style="44" customWidth="1"/>
    <col min="8941" max="8945" width="9.5" style="44" customWidth="1"/>
    <col min="8946" max="8946" width="9" style="44"/>
    <col min="8947" max="8947" width="9.875" style="44" bestFit="1" customWidth="1"/>
    <col min="8948" max="9179" width="9" style="44"/>
    <col min="9180" max="9180" width="9.625" style="44" customWidth="1"/>
    <col min="9181" max="9181" width="10.25" style="44" customWidth="1"/>
    <col min="9182" max="9182" width="9.625" style="44" customWidth="1"/>
    <col min="9183" max="9183" width="8.625" style="44" customWidth="1"/>
    <col min="9184" max="9184" width="8" style="44" customWidth="1"/>
    <col min="9185" max="9186" width="6.875" style="44" customWidth="1"/>
    <col min="9187" max="9187" width="8.25" style="44" customWidth="1"/>
    <col min="9188" max="9188" width="8.75" style="44" customWidth="1"/>
    <col min="9189" max="9190" width="10.25" style="44" customWidth="1"/>
    <col min="9191" max="9191" width="9" style="44"/>
    <col min="9192" max="9193" width="9.875" style="44" customWidth="1"/>
    <col min="9194" max="9196" width="8" style="44" customWidth="1"/>
    <col min="9197" max="9201" width="9.5" style="44" customWidth="1"/>
    <col min="9202" max="9202" width="9" style="44"/>
    <col min="9203" max="9203" width="9.875" style="44" bestFit="1" customWidth="1"/>
    <col min="9204" max="9435" width="9" style="44"/>
    <col min="9436" max="9436" width="9.625" style="44" customWidth="1"/>
    <col min="9437" max="9437" width="10.25" style="44" customWidth="1"/>
    <col min="9438" max="9438" width="9.625" style="44" customWidth="1"/>
    <col min="9439" max="9439" width="8.625" style="44" customWidth="1"/>
    <col min="9440" max="9440" width="8" style="44" customWidth="1"/>
    <col min="9441" max="9442" width="6.875" style="44" customWidth="1"/>
    <col min="9443" max="9443" width="8.25" style="44" customWidth="1"/>
    <col min="9444" max="9444" width="8.75" style="44" customWidth="1"/>
    <col min="9445" max="9446" width="10.25" style="44" customWidth="1"/>
    <col min="9447" max="9447" width="9" style="44"/>
    <col min="9448" max="9449" width="9.875" style="44" customWidth="1"/>
    <col min="9450" max="9452" width="8" style="44" customWidth="1"/>
    <col min="9453" max="9457" width="9.5" style="44" customWidth="1"/>
    <col min="9458" max="9458" width="9" style="44"/>
    <col min="9459" max="9459" width="9.875" style="44" bestFit="1" customWidth="1"/>
    <col min="9460" max="9691" width="9" style="44"/>
    <col min="9692" max="9692" width="9.625" style="44" customWidth="1"/>
    <col min="9693" max="9693" width="10.25" style="44" customWidth="1"/>
    <col min="9694" max="9694" width="9.625" style="44" customWidth="1"/>
    <col min="9695" max="9695" width="8.625" style="44" customWidth="1"/>
    <col min="9696" max="9696" width="8" style="44" customWidth="1"/>
    <col min="9697" max="9698" width="6.875" style="44" customWidth="1"/>
    <col min="9699" max="9699" width="8.25" style="44" customWidth="1"/>
    <col min="9700" max="9700" width="8.75" style="44" customWidth="1"/>
    <col min="9701" max="9702" width="10.25" style="44" customWidth="1"/>
    <col min="9703" max="9703" width="9" style="44"/>
    <col min="9704" max="9705" width="9.875" style="44" customWidth="1"/>
    <col min="9706" max="9708" width="8" style="44" customWidth="1"/>
    <col min="9709" max="9713" width="9.5" style="44" customWidth="1"/>
    <col min="9714" max="9714" width="9" style="44"/>
    <col min="9715" max="9715" width="9.875" style="44" bestFit="1" customWidth="1"/>
    <col min="9716" max="9947" width="9" style="44"/>
    <col min="9948" max="9948" width="9.625" style="44" customWidth="1"/>
    <col min="9949" max="9949" width="10.25" style="44" customWidth="1"/>
    <col min="9950" max="9950" width="9.625" style="44" customWidth="1"/>
    <col min="9951" max="9951" width="8.625" style="44" customWidth="1"/>
    <col min="9952" max="9952" width="8" style="44" customWidth="1"/>
    <col min="9953" max="9954" width="6.875" style="44" customWidth="1"/>
    <col min="9955" max="9955" width="8.25" style="44" customWidth="1"/>
    <col min="9956" max="9956" width="8.75" style="44" customWidth="1"/>
    <col min="9957" max="9958" width="10.25" style="44" customWidth="1"/>
    <col min="9959" max="9959" width="9" style="44"/>
    <col min="9960" max="9961" width="9.875" style="44" customWidth="1"/>
    <col min="9962" max="9964" width="8" style="44" customWidth="1"/>
    <col min="9965" max="9969" width="9.5" style="44" customWidth="1"/>
    <col min="9970" max="9970" width="9" style="44"/>
    <col min="9971" max="9971" width="9.875" style="44" bestFit="1" customWidth="1"/>
    <col min="9972" max="10203" width="9" style="44"/>
    <col min="10204" max="10204" width="9.625" style="44" customWidth="1"/>
    <col min="10205" max="10205" width="10.25" style="44" customWidth="1"/>
    <col min="10206" max="10206" width="9.625" style="44" customWidth="1"/>
    <col min="10207" max="10207" width="8.625" style="44" customWidth="1"/>
    <col min="10208" max="10208" width="8" style="44" customWidth="1"/>
    <col min="10209" max="10210" width="6.875" style="44" customWidth="1"/>
    <col min="10211" max="10211" width="8.25" style="44" customWidth="1"/>
    <col min="10212" max="10212" width="8.75" style="44" customWidth="1"/>
    <col min="10213" max="10214" width="10.25" style="44" customWidth="1"/>
    <col min="10215" max="10215" width="9" style="44"/>
    <col min="10216" max="10217" width="9.875" style="44" customWidth="1"/>
    <col min="10218" max="10220" width="8" style="44" customWidth="1"/>
    <col min="10221" max="10225" width="9.5" style="44" customWidth="1"/>
    <col min="10226" max="10226" width="9" style="44"/>
    <col min="10227" max="10227" width="9.875" style="44" bestFit="1" customWidth="1"/>
    <col min="10228" max="10459" width="9" style="44"/>
    <col min="10460" max="10460" width="9.625" style="44" customWidth="1"/>
    <col min="10461" max="10461" width="10.25" style="44" customWidth="1"/>
    <col min="10462" max="10462" width="9.625" style="44" customWidth="1"/>
    <col min="10463" max="10463" width="8.625" style="44" customWidth="1"/>
    <col min="10464" max="10464" width="8" style="44" customWidth="1"/>
    <col min="10465" max="10466" width="6.875" style="44" customWidth="1"/>
    <col min="10467" max="10467" width="8.25" style="44" customWidth="1"/>
    <col min="10468" max="10468" width="8.75" style="44" customWidth="1"/>
    <col min="10469" max="10470" width="10.25" style="44" customWidth="1"/>
    <col min="10471" max="10471" width="9" style="44"/>
    <col min="10472" max="10473" width="9.875" style="44" customWidth="1"/>
    <col min="10474" max="10476" width="8" style="44" customWidth="1"/>
    <col min="10477" max="10481" width="9.5" style="44" customWidth="1"/>
    <col min="10482" max="10482" width="9" style="44"/>
    <col min="10483" max="10483" width="9.875" style="44" bestFit="1" customWidth="1"/>
    <col min="10484" max="10715" width="9" style="44"/>
    <col min="10716" max="10716" width="9.625" style="44" customWidth="1"/>
    <col min="10717" max="10717" width="10.25" style="44" customWidth="1"/>
    <col min="10718" max="10718" width="9.625" style="44" customWidth="1"/>
    <col min="10719" max="10719" width="8.625" style="44" customWidth="1"/>
    <col min="10720" max="10720" width="8" style="44" customWidth="1"/>
    <col min="10721" max="10722" width="6.875" style="44" customWidth="1"/>
    <col min="10723" max="10723" width="8.25" style="44" customWidth="1"/>
    <col min="10724" max="10724" width="8.75" style="44" customWidth="1"/>
    <col min="10725" max="10726" width="10.25" style="44" customWidth="1"/>
    <col min="10727" max="10727" width="9" style="44"/>
    <col min="10728" max="10729" width="9.875" style="44" customWidth="1"/>
    <col min="10730" max="10732" width="8" style="44" customWidth="1"/>
    <col min="10733" max="10737" width="9.5" style="44" customWidth="1"/>
    <col min="10738" max="10738" width="9" style="44"/>
    <col min="10739" max="10739" width="9.875" style="44" bestFit="1" customWidth="1"/>
    <col min="10740" max="10971" width="9" style="44"/>
    <col min="10972" max="10972" width="9.625" style="44" customWidth="1"/>
    <col min="10973" max="10973" width="10.25" style="44" customWidth="1"/>
    <col min="10974" max="10974" width="9.625" style="44" customWidth="1"/>
    <col min="10975" max="10975" width="8.625" style="44" customWidth="1"/>
    <col min="10976" max="10976" width="8" style="44" customWidth="1"/>
    <col min="10977" max="10978" width="6.875" style="44" customWidth="1"/>
    <col min="10979" max="10979" width="8.25" style="44" customWidth="1"/>
    <col min="10980" max="10980" width="8.75" style="44" customWidth="1"/>
    <col min="10981" max="10982" width="10.25" style="44" customWidth="1"/>
    <col min="10983" max="10983" width="9" style="44"/>
    <col min="10984" max="10985" width="9.875" style="44" customWidth="1"/>
    <col min="10986" max="10988" width="8" style="44" customWidth="1"/>
    <col min="10989" max="10993" width="9.5" style="44" customWidth="1"/>
    <col min="10994" max="10994" width="9" style="44"/>
    <col min="10995" max="10995" width="9.875" style="44" bestFit="1" customWidth="1"/>
    <col min="10996" max="11227" width="9" style="44"/>
    <col min="11228" max="11228" width="9.625" style="44" customWidth="1"/>
    <col min="11229" max="11229" width="10.25" style="44" customWidth="1"/>
    <col min="11230" max="11230" width="9.625" style="44" customWidth="1"/>
    <col min="11231" max="11231" width="8.625" style="44" customWidth="1"/>
    <col min="11232" max="11232" width="8" style="44" customWidth="1"/>
    <col min="11233" max="11234" width="6.875" style="44" customWidth="1"/>
    <col min="11235" max="11235" width="8.25" style="44" customWidth="1"/>
    <col min="11236" max="11236" width="8.75" style="44" customWidth="1"/>
    <col min="11237" max="11238" width="10.25" style="44" customWidth="1"/>
    <col min="11239" max="11239" width="9" style="44"/>
    <col min="11240" max="11241" width="9.875" style="44" customWidth="1"/>
    <col min="11242" max="11244" width="8" style="44" customWidth="1"/>
    <col min="11245" max="11249" width="9.5" style="44" customWidth="1"/>
    <col min="11250" max="11250" width="9" style="44"/>
    <col min="11251" max="11251" width="9.875" style="44" bestFit="1" customWidth="1"/>
    <col min="11252" max="11483" width="9" style="44"/>
    <col min="11484" max="11484" width="9.625" style="44" customWidth="1"/>
    <col min="11485" max="11485" width="10.25" style="44" customWidth="1"/>
    <col min="11486" max="11486" width="9.625" style="44" customWidth="1"/>
    <col min="11487" max="11487" width="8.625" style="44" customWidth="1"/>
    <col min="11488" max="11488" width="8" style="44" customWidth="1"/>
    <col min="11489" max="11490" width="6.875" style="44" customWidth="1"/>
    <col min="11491" max="11491" width="8.25" style="44" customWidth="1"/>
    <col min="11492" max="11492" width="8.75" style="44" customWidth="1"/>
    <col min="11493" max="11494" width="10.25" style="44" customWidth="1"/>
    <col min="11495" max="11495" width="9" style="44"/>
    <col min="11496" max="11497" width="9.875" style="44" customWidth="1"/>
    <col min="11498" max="11500" width="8" style="44" customWidth="1"/>
    <col min="11501" max="11505" width="9.5" style="44" customWidth="1"/>
    <col min="11506" max="11506" width="9" style="44"/>
    <col min="11507" max="11507" width="9.875" style="44" bestFit="1" customWidth="1"/>
    <col min="11508" max="11739" width="9" style="44"/>
    <col min="11740" max="11740" width="9.625" style="44" customWidth="1"/>
    <col min="11741" max="11741" width="10.25" style="44" customWidth="1"/>
    <col min="11742" max="11742" width="9.625" style="44" customWidth="1"/>
    <col min="11743" max="11743" width="8.625" style="44" customWidth="1"/>
    <col min="11744" max="11744" width="8" style="44" customWidth="1"/>
    <col min="11745" max="11746" width="6.875" style="44" customWidth="1"/>
    <col min="11747" max="11747" width="8.25" style="44" customWidth="1"/>
    <col min="11748" max="11748" width="8.75" style="44" customWidth="1"/>
    <col min="11749" max="11750" width="10.25" style="44" customWidth="1"/>
    <col min="11751" max="11751" width="9" style="44"/>
    <col min="11752" max="11753" width="9.875" style="44" customWidth="1"/>
    <col min="11754" max="11756" width="8" style="44" customWidth="1"/>
    <col min="11757" max="11761" width="9.5" style="44" customWidth="1"/>
    <col min="11762" max="11762" width="9" style="44"/>
    <col min="11763" max="11763" width="9.875" style="44" bestFit="1" customWidth="1"/>
    <col min="11764" max="11995" width="9" style="44"/>
    <col min="11996" max="11996" width="9.625" style="44" customWidth="1"/>
    <col min="11997" max="11997" width="10.25" style="44" customWidth="1"/>
    <col min="11998" max="11998" width="9.625" style="44" customWidth="1"/>
    <col min="11999" max="11999" width="8.625" style="44" customWidth="1"/>
    <col min="12000" max="12000" width="8" style="44" customWidth="1"/>
    <col min="12001" max="12002" width="6.875" style="44" customWidth="1"/>
    <col min="12003" max="12003" width="8.25" style="44" customWidth="1"/>
    <col min="12004" max="12004" width="8.75" style="44" customWidth="1"/>
    <col min="12005" max="12006" width="10.25" style="44" customWidth="1"/>
    <col min="12007" max="12007" width="9" style="44"/>
    <col min="12008" max="12009" width="9.875" style="44" customWidth="1"/>
    <col min="12010" max="12012" width="8" style="44" customWidth="1"/>
    <col min="12013" max="12017" width="9.5" style="44" customWidth="1"/>
    <col min="12018" max="12018" width="9" style="44"/>
    <col min="12019" max="12019" width="9.875" style="44" bestFit="1" customWidth="1"/>
    <col min="12020" max="12251" width="9" style="44"/>
    <col min="12252" max="12252" width="9.625" style="44" customWidth="1"/>
    <col min="12253" max="12253" width="10.25" style="44" customWidth="1"/>
    <col min="12254" max="12254" width="9.625" style="44" customWidth="1"/>
    <col min="12255" max="12255" width="8.625" style="44" customWidth="1"/>
    <col min="12256" max="12256" width="8" style="44" customWidth="1"/>
    <col min="12257" max="12258" width="6.875" style="44" customWidth="1"/>
    <col min="12259" max="12259" width="8.25" style="44" customWidth="1"/>
    <col min="12260" max="12260" width="8.75" style="44" customWidth="1"/>
    <col min="12261" max="12262" width="10.25" style="44" customWidth="1"/>
    <col min="12263" max="12263" width="9" style="44"/>
    <col min="12264" max="12265" width="9.875" style="44" customWidth="1"/>
    <col min="12266" max="12268" width="8" style="44" customWidth="1"/>
    <col min="12269" max="12273" width="9.5" style="44" customWidth="1"/>
    <col min="12274" max="12274" width="9" style="44"/>
    <col min="12275" max="12275" width="9.875" style="44" bestFit="1" customWidth="1"/>
    <col min="12276" max="12507" width="9" style="44"/>
    <col min="12508" max="12508" width="9.625" style="44" customWidth="1"/>
    <col min="12509" max="12509" width="10.25" style="44" customWidth="1"/>
    <col min="12510" max="12510" width="9.625" style="44" customWidth="1"/>
    <col min="12511" max="12511" width="8.625" style="44" customWidth="1"/>
    <col min="12512" max="12512" width="8" style="44" customWidth="1"/>
    <col min="12513" max="12514" width="6.875" style="44" customWidth="1"/>
    <col min="12515" max="12515" width="8.25" style="44" customWidth="1"/>
    <col min="12516" max="12516" width="8.75" style="44" customWidth="1"/>
    <col min="12517" max="12518" width="10.25" style="44" customWidth="1"/>
    <col min="12519" max="12519" width="9" style="44"/>
    <col min="12520" max="12521" width="9.875" style="44" customWidth="1"/>
    <col min="12522" max="12524" width="8" style="44" customWidth="1"/>
    <col min="12525" max="12529" width="9.5" style="44" customWidth="1"/>
    <col min="12530" max="12530" width="9" style="44"/>
    <col min="12531" max="12531" width="9.875" style="44" bestFit="1" customWidth="1"/>
    <col min="12532" max="12763" width="9" style="44"/>
    <col min="12764" max="12764" width="9.625" style="44" customWidth="1"/>
    <col min="12765" max="12765" width="10.25" style="44" customWidth="1"/>
    <col min="12766" max="12766" width="9.625" style="44" customWidth="1"/>
    <col min="12767" max="12767" width="8.625" style="44" customWidth="1"/>
    <col min="12768" max="12768" width="8" style="44" customWidth="1"/>
    <col min="12769" max="12770" width="6.875" style="44" customWidth="1"/>
    <col min="12771" max="12771" width="8.25" style="44" customWidth="1"/>
    <col min="12772" max="12772" width="8.75" style="44" customWidth="1"/>
    <col min="12773" max="12774" width="10.25" style="44" customWidth="1"/>
    <col min="12775" max="12775" width="9" style="44"/>
    <col min="12776" max="12777" width="9.875" style="44" customWidth="1"/>
    <col min="12778" max="12780" width="8" style="44" customWidth="1"/>
    <col min="12781" max="12785" width="9.5" style="44" customWidth="1"/>
    <col min="12786" max="12786" width="9" style="44"/>
    <col min="12787" max="12787" width="9.875" style="44" bestFit="1" customWidth="1"/>
    <col min="12788" max="13019" width="9" style="44"/>
    <col min="13020" max="13020" width="9.625" style="44" customWidth="1"/>
    <col min="13021" max="13021" width="10.25" style="44" customWidth="1"/>
    <col min="13022" max="13022" width="9.625" style="44" customWidth="1"/>
    <col min="13023" max="13023" width="8.625" style="44" customWidth="1"/>
    <col min="13024" max="13024" width="8" style="44" customWidth="1"/>
    <col min="13025" max="13026" width="6.875" style="44" customWidth="1"/>
    <col min="13027" max="13027" width="8.25" style="44" customWidth="1"/>
    <col min="13028" max="13028" width="8.75" style="44" customWidth="1"/>
    <col min="13029" max="13030" width="10.25" style="44" customWidth="1"/>
    <col min="13031" max="13031" width="9" style="44"/>
    <col min="13032" max="13033" width="9.875" style="44" customWidth="1"/>
    <col min="13034" max="13036" width="8" style="44" customWidth="1"/>
    <col min="13037" max="13041" width="9.5" style="44" customWidth="1"/>
    <col min="13042" max="13042" width="9" style="44"/>
    <col min="13043" max="13043" width="9.875" style="44" bestFit="1" customWidth="1"/>
    <col min="13044" max="13275" width="9" style="44"/>
    <col min="13276" max="13276" width="9.625" style="44" customWidth="1"/>
    <col min="13277" max="13277" width="10.25" style="44" customWidth="1"/>
    <col min="13278" max="13278" width="9.625" style="44" customWidth="1"/>
    <col min="13279" max="13279" width="8.625" style="44" customWidth="1"/>
    <col min="13280" max="13280" width="8" style="44" customWidth="1"/>
    <col min="13281" max="13282" width="6.875" style="44" customWidth="1"/>
    <col min="13283" max="13283" width="8.25" style="44" customWidth="1"/>
    <col min="13284" max="13284" width="8.75" style="44" customWidth="1"/>
    <col min="13285" max="13286" width="10.25" style="44" customWidth="1"/>
    <col min="13287" max="13287" width="9" style="44"/>
    <col min="13288" max="13289" width="9.875" style="44" customWidth="1"/>
    <col min="13290" max="13292" width="8" style="44" customWidth="1"/>
    <col min="13293" max="13297" width="9.5" style="44" customWidth="1"/>
    <col min="13298" max="13298" width="9" style="44"/>
    <col min="13299" max="13299" width="9.875" style="44" bestFit="1" customWidth="1"/>
    <col min="13300" max="13531" width="9" style="44"/>
    <col min="13532" max="13532" width="9.625" style="44" customWidth="1"/>
    <col min="13533" max="13533" width="10.25" style="44" customWidth="1"/>
    <col min="13534" max="13534" width="9.625" style="44" customWidth="1"/>
    <col min="13535" max="13535" width="8.625" style="44" customWidth="1"/>
    <col min="13536" max="13536" width="8" style="44" customWidth="1"/>
    <col min="13537" max="13538" width="6.875" style="44" customWidth="1"/>
    <col min="13539" max="13539" width="8.25" style="44" customWidth="1"/>
    <col min="13540" max="13540" width="8.75" style="44" customWidth="1"/>
    <col min="13541" max="13542" width="10.25" style="44" customWidth="1"/>
    <col min="13543" max="13543" width="9" style="44"/>
    <col min="13544" max="13545" width="9.875" style="44" customWidth="1"/>
    <col min="13546" max="13548" width="8" style="44" customWidth="1"/>
    <col min="13549" max="13553" width="9.5" style="44" customWidth="1"/>
    <col min="13554" max="13554" width="9" style="44"/>
    <col min="13555" max="13555" width="9.875" style="44" bestFit="1" customWidth="1"/>
    <col min="13556" max="13787" width="9" style="44"/>
    <col min="13788" max="13788" width="9.625" style="44" customWidth="1"/>
    <col min="13789" max="13789" width="10.25" style="44" customWidth="1"/>
    <col min="13790" max="13790" width="9.625" style="44" customWidth="1"/>
    <col min="13791" max="13791" width="8.625" style="44" customWidth="1"/>
    <col min="13792" max="13792" width="8" style="44" customWidth="1"/>
    <col min="13793" max="13794" width="6.875" style="44" customWidth="1"/>
    <col min="13795" max="13795" width="8.25" style="44" customWidth="1"/>
    <col min="13796" max="13796" width="8.75" style="44" customWidth="1"/>
    <col min="13797" max="13798" width="10.25" style="44" customWidth="1"/>
    <col min="13799" max="13799" width="9" style="44"/>
    <col min="13800" max="13801" width="9.875" style="44" customWidth="1"/>
    <col min="13802" max="13804" width="8" style="44" customWidth="1"/>
    <col min="13805" max="13809" width="9.5" style="44" customWidth="1"/>
    <col min="13810" max="13810" width="9" style="44"/>
    <col min="13811" max="13811" width="9.875" style="44" bestFit="1" customWidth="1"/>
    <col min="13812" max="14043" width="9" style="44"/>
    <col min="14044" max="14044" width="9.625" style="44" customWidth="1"/>
    <col min="14045" max="14045" width="10.25" style="44" customWidth="1"/>
    <col min="14046" max="14046" width="9.625" style="44" customWidth="1"/>
    <col min="14047" max="14047" width="8.625" style="44" customWidth="1"/>
    <col min="14048" max="14048" width="8" style="44" customWidth="1"/>
    <col min="14049" max="14050" width="6.875" style="44" customWidth="1"/>
    <col min="14051" max="14051" width="8.25" style="44" customWidth="1"/>
    <col min="14052" max="14052" width="8.75" style="44" customWidth="1"/>
    <col min="14053" max="14054" width="10.25" style="44" customWidth="1"/>
    <col min="14055" max="14055" width="9" style="44"/>
    <col min="14056" max="14057" width="9.875" style="44" customWidth="1"/>
    <col min="14058" max="14060" width="8" style="44" customWidth="1"/>
    <col min="14061" max="14065" width="9.5" style="44" customWidth="1"/>
    <col min="14066" max="14066" width="9" style="44"/>
    <col min="14067" max="14067" width="9.875" style="44" bestFit="1" customWidth="1"/>
    <col min="14068" max="14299" width="9" style="44"/>
    <col min="14300" max="14300" width="9.625" style="44" customWidth="1"/>
    <col min="14301" max="14301" width="10.25" style="44" customWidth="1"/>
    <col min="14302" max="14302" width="9.625" style="44" customWidth="1"/>
    <col min="14303" max="14303" width="8.625" style="44" customWidth="1"/>
    <col min="14304" max="14304" width="8" style="44" customWidth="1"/>
    <col min="14305" max="14306" width="6.875" style="44" customWidth="1"/>
    <col min="14307" max="14307" width="8.25" style="44" customWidth="1"/>
    <col min="14308" max="14308" width="8.75" style="44" customWidth="1"/>
    <col min="14309" max="14310" width="10.25" style="44" customWidth="1"/>
    <col min="14311" max="14311" width="9" style="44"/>
    <col min="14312" max="14313" width="9.875" style="44" customWidth="1"/>
    <col min="14314" max="14316" width="8" style="44" customWidth="1"/>
    <col min="14317" max="14321" width="9.5" style="44" customWidth="1"/>
    <col min="14322" max="14322" width="9" style="44"/>
    <col min="14323" max="14323" width="9.875" style="44" bestFit="1" customWidth="1"/>
    <col min="14324" max="14555" width="9" style="44"/>
    <col min="14556" max="14556" width="9.625" style="44" customWidth="1"/>
    <col min="14557" max="14557" width="10.25" style="44" customWidth="1"/>
    <col min="14558" max="14558" width="9.625" style="44" customWidth="1"/>
    <col min="14559" max="14559" width="8.625" style="44" customWidth="1"/>
    <col min="14560" max="14560" width="8" style="44" customWidth="1"/>
    <col min="14561" max="14562" width="6.875" style="44" customWidth="1"/>
    <col min="14563" max="14563" width="8.25" style="44" customWidth="1"/>
    <col min="14564" max="14564" width="8.75" style="44" customWidth="1"/>
    <col min="14565" max="14566" width="10.25" style="44" customWidth="1"/>
    <col min="14567" max="14567" width="9" style="44"/>
    <col min="14568" max="14569" width="9.875" style="44" customWidth="1"/>
    <col min="14570" max="14572" width="8" style="44" customWidth="1"/>
    <col min="14573" max="14577" width="9.5" style="44" customWidth="1"/>
    <col min="14578" max="14578" width="9" style="44"/>
    <col min="14579" max="14579" width="9.875" style="44" bestFit="1" customWidth="1"/>
    <col min="14580" max="14811" width="9" style="44"/>
    <col min="14812" max="14812" width="9.625" style="44" customWidth="1"/>
    <col min="14813" max="14813" width="10.25" style="44" customWidth="1"/>
    <col min="14814" max="14814" width="9.625" style="44" customWidth="1"/>
    <col min="14815" max="14815" width="8.625" style="44" customWidth="1"/>
    <col min="14816" max="14816" width="8" style="44" customWidth="1"/>
    <col min="14817" max="14818" width="6.875" style="44" customWidth="1"/>
    <col min="14819" max="14819" width="8.25" style="44" customWidth="1"/>
    <col min="14820" max="14820" width="8.75" style="44" customWidth="1"/>
    <col min="14821" max="14822" width="10.25" style="44" customWidth="1"/>
    <col min="14823" max="14823" width="9" style="44"/>
    <col min="14824" max="14825" width="9.875" style="44" customWidth="1"/>
    <col min="14826" max="14828" width="8" style="44" customWidth="1"/>
    <col min="14829" max="14833" width="9.5" style="44" customWidth="1"/>
    <col min="14834" max="14834" width="9" style="44"/>
    <col min="14835" max="14835" width="9.875" style="44" bestFit="1" customWidth="1"/>
    <col min="14836" max="15067" width="9" style="44"/>
    <col min="15068" max="15068" width="9.625" style="44" customWidth="1"/>
    <col min="15069" max="15069" width="10.25" style="44" customWidth="1"/>
    <col min="15070" max="15070" width="9.625" style="44" customWidth="1"/>
    <col min="15071" max="15071" width="8.625" style="44" customWidth="1"/>
    <col min="15072" max="15072" width="8" style="44" customWidth="1"/>
    <col min="15073" max="15074" width="6.875" style="44" customWidth="1"/>
    <col min="15075" max="15075" width="8.25" style="44" customWidth="1"/>
    <col min="15076" max="15076" width="8.75" style="44" customWidth="1"/>
    <col min="15077" max="15078" width="10.25" style="44" customWidth="1"/>
    <col min="15079" max="15079" width="9" style="44"/>
    <col min="15080" max="15081" width="9.875" style="44" customWidth="1"/>
    <col min="15082" max="15084" width="8" style="44" customWidth="1"/>
    <col min="15085" max="15089" width="9.5" style="44" customWidth="1"/>
    <col min="15090" max="15090" width="9" style="44"/>
    <col min="15091" max="15091" width="9.875" style="44" bestFit="1" customWidth="1"/>
    <col min="15092" max="15323" width="9" style="44"/>
    <col min="15324" max="15324" width="9.625" style="44" customWidth="1"/>
    <col min="15325" max="15325" width="10.25" style="44" customWidth="1"/>
    <col min="15326" max="15326" width="9.625" style="44" customWidth="1"/>
    <col min="15327" max="15327" width="8.625" style="44" customWidth="1"/>
    <col min="15328" max="15328" width="8" style="44" customWidth="1"/>
    <col min="15329" max="15330" width="6.875" style="44" customWidth="1"/>
    <col min="15331" max="15331" width="8.25" style="44" customWidth="1"/>
    <col min="15332" max="15332" width="8.75" style="44" customWidth="1"/>
    <col min="15333" max="15334" width="10.25" style="44" customWidth="1"/>
    <col min="15335" max="15335" width="9" style="44"/>
    <col min="15336" max="15337" width="9.875" style="44" customWidth="1"/>
    <col min="15338" max="15340" width="8" style="44" customWidth="1"/>
    <col min="15341" max="15345" width="9.5" style="44" customWidth="1"/>
    <col min="15346" max="15346" width="9" style="44"/>
    <col min="15347" max="15347" width="9.875" style="44" bestFit="1" customWidth="1"/>
    <col min="15348" max="15579" width="9" style="44"/>
    <col min="15580" max="15580" width="9.625" style="44" customWidth="1"/>
    <col min="15581" max="15581" width="10.25" style="44" customWidth="1"/>
    <col min="15582" max="15582" width="9.625" style="44" customWidth="1"/>
    <col min="15583" max="15583" width="8.625" style="44" customWidth="1"/>
    <col min="15584" max="15584" width="8" style="44" customWidth="1"/>
    <col min="15585" max="15586" width="6.875" style="44" customWidth="1"/>
    <col min="15587" max="15587" width="8.25" style="44" customWidth="1"/>
    <col min="15588" max="15588" width="8.75" style="44" customWidth="1"/>
    <col min="15589" max="15590" width="10.25" style="44" customWidth="1"/>
    <col min="15591" max="15591" width="9" style="44"/>
    <col min="15592" max="15593" width="9.875" style="44" customWidth="1"/>
    <col min="15594" max="15596" width="8" style="44" customWidth="1"/>
    <col min="15597" max="15601" width="9.5" style="44" customWidth="1"/>
    <col min="15602" max="15602" width="9" style="44"/>
    <col min="15603" max="15603" width="9.875" style="44" bestFit="1" customWidth="1"/>
    <col min="15604" max="15835" width="9" style="44"/>
    <col min="15836" max="15836" width="9.625" style="44" customWidth="1"/>
    <col min="15837" max="15837" width="10.25" style="44" customWidth="1"/>
    <col min="15838" max="15838" width="9.625" style="44" customWidth="1"/>
    <col min="15839" max="15839" width="8.625" style="44" customWidth="1"/>
    <col min="15840" max="15840" width="8" style="44" customWidth="1"/>
    <col min="15841" max="15842" width="6.875" style="44" customWidth="1"/>
    <col min="15843" max="15843" width="8.25" style="44" customWidth="1"/>
    <col min="15844" max="15844" width="8.75" style="44" customWidth="1"/>
    <col min="15845" max="15846" width="10.25" style="44" customWidth="1"/>
    <col min="15847" max="15847" width="9" style="44"/>
    <col min="15848" max="15849" width="9.875" style="44" customWidth="1"/>
    <col min="15850" max="15852" width="8" style="44" customWidth="1"/>
    <col min="15853" max="15857" width="9.5" style="44" customWidth="1"/>
    <col min="15858" max="15858" width="9" style="44"/>
    <col min="15859" max="15859" width="9.875" style="44" bestFit="1" customWidth="1"/>
    <col min="15860" max="16091" width="9" style="44"/>
    <col min="16092" max="16092" width="9.625" style="44" customWidth="1"/>
    <col min="16093" max="16093" width="10.25" style="44" customWidth="1"/>
    <col min="16094" max="16094" width="9.625" style="44" customWidth="1"/>
    <col min="16095" max="16095" width="8.625" style="44" customWidth="1"/>
    <col min="16096" max="16096" width="8" style="44" customWidth="1"/>
    <col min="16097" max="16098" width="6.875" style="44" customWidth="1"/>
    <col min="16099" max="16099" width="8.25" style="44" customWidth="1"/>
    <col min="16100" max="16100" width="8.75" style="44" customWidth="1"/>
    <col min="16101" max="16102" width="10.25" style="44" customWidth="1"/>
    <col min="16103" max="16103" width="9" style="44"/>
    <col min="16104" max="16105" width="9.875" style="44" customWidth="1"/>
    <col min="16106" max="16108" width="8" style="44" customWidth="1"/>
    <col min="16109" max="16113" width="9.5" style="44" customWidth="1"/>
    <col min="16114" max="16114" width="9" style="44"/>
    <col min="16115" max="16115" width="9.875" style="44" bestFit="1" customWidth="1"/>
    <col min="16116" max="16384" width="9" style="44"/>
  </cols>
  <sheetData>
    <row r="1" spans="1:14" s="41" customFormat="1" ht="23.25" x14ac:dyDescent="0.3">
      <c r="A1" s="38" t="s">
        <v>29</v>
      </c>
      <c r="B1" s="39"/>
      <c r="C1" s="39"/>
      <c r="D1" s="39"/>
      <c r="E1" s="39" t="s">
        <v>30</v>
      </c>
      <c r="F1" s="39"/>
      <c r="G1" s="39"/>
      <c r="H1" s="35" t="s">
        <v>43</v>
      </c>
      <c r="I1" s="40"/>
      <c r="J1" s="98">
        <v>27321</v>
      </c>
      <c r="K1" s="99"/>
    </row>
    <row r="2" spans="1:14" ht="15" x14ac:dyDescent="0.2">
      <c r="A2" s="42" t="s">
        <v>49</v>
      </c>
      <c r="B2" s="43"/>
      <c r="H2" s="36" t="s">
        <v>45</v>
      </c>
      <c r="I2" s="45"/>
      <c r="J2" s="100">
        <f>SUM((J3-J1)/J1)</f>
        <v>1.4018520551956371E-2</v>
      </c>
      <c r="K2" s="101"/>
    </row>
    <row r="3" spans="1:14" ht="15" x14ac:dyDescent="0.2">
      <c r="A3" s="46" t="s">
        <v>31</v>
      </c>
      <c r="B3" s="47"/>
      <c r="C3" s="48"/>
      <c r="D3" s="48"/>
      <c r="E3" s="48"/>
      <c r="F3" s="48"/>
      <c r="G3" s="48"/>
      <c r="H3" s="37" t="s">
        <v>46</v>
      </c>
      <c r="I3" s="49"/>
      <c r="J3" s="102">
        <f>ROUND(B13,0)</f>
        <v>27704</v>
      </c>
      <c r="K3" s="103"/>
    </row>
    <row r="4" spans="1:14" ht="15" x14ac:dyDescent="0.2">
      <c r="A4" s="50"/>
      <c r="B4" s="51"/>
      <c r="C4" s="51"/>
      <c r="D4" s="51"/>
      <c r="E4" s="104" t="s">
        <v>5</v>
      </c>
      <c r="F4" s="105"/>
      <c r="G4" s="105"/>
      <c r="H4" s="105"/>
      <c r="I4" s="106"/>
      <c r="J4" s="51"/>
      <c r="K4" s="51"/>
    </row>
    <row r="5" spans="1:14" s="9" customFormat="1" ht="30" x14ac:dyDescent="0.2">
      <c r="A5" s="52" t="s">
        <v>0</v>
      </c>
      <c r="B5" s="52" t="s">
        <v>1</v>
      </c>
      <c r="C5" s="52" t="s">
        <v>32</v>
      </c>
      <c r="D5" s="52" t="s">
        <v>33</v>
      </c>
      <c r="E5" s="53" t="s">
        <v>34</v>
      </c>
      <c r="F5" s="107" t="s">
        <v>35</v>
      </c>
      <c r="G5" s="108"/>
      <c r="H5" s="107" t="s">
        <v>36</v>
      </c>
      <c r="I5" s="109"/>
      <c r="J5" s="52" t="s">
        <v>37</v>
      </c>
      <c r="K5" s="52" t="s">
        <v>38</v>
      </c>
    </row>
    <row r="6" spans="1:14" s="58" customFormat="1" ht="16.5" customHeight="1" x14ac:dyDescent="0.3">
      <c r="A6" s="54"/>
      <c r="B6" s="54"/>
      <c r="C6" s="55" t="s">
        <v>39</v>
      </c>
      <c r="D6" s="55" t="s">
        <v>40</v>
      </c>
      <c r="E6" s="56" t="s">
        <v>41</v>
      </c>
      <c r="F6" s="112">
        <v>1.3</v>
      </c>
      <c r="G6" s="116"/>
      <c r="H6" s="112">
        <v>1.3</v>
      </c>
      <c r="I6" s="113"/>
      <c r="J6" s="57">
        <v>0.1</v>
      </c>
      <c r="K6" s="57">
        <v>0.12</v>
      </c>
    </row>
    <row r="7" spans="1:14" s="58" customFormat="1" ht="14.25" customHeight="1" x14ac:dyDescent="0.3">
      <c r="A7" s="59">
        <v>115</v>
      </c>
      <c r="B7" s="60">
        <v>31471.642762559997</v>
      </c>
      <c r="C7" s="61">
        <f>SUM(B7/4.33)</f>
        <v>7268.2777742632788</v>
      </c>
      <c r="D7" s="62">
        <f>ROUND(((B7/4.33)/5),3)</f>
        <v>1453.6559999999999</v>
      </c>
      <c r="E7" s="63">
        <f>(C7/40)</f>
        <v>181.70694435658197</v>
      </c>
      <c r="F7" s="96">
        <f>(E7*2.3)</f>
        <v>417.92597202013849</v>
      </c>
      <c r="G7" s="97"/>
      <c r="H7" s="96">
        <f>(E7*1.3)</f>
        <v>236.21902766355657</v>
      </c>
      <c r="I7" s="114"/>
      <c r="J7" s="62">
        <f>(D7*0.1)</f>
        <v>145.3656</v>
      </c>
      <c r="K7" s="62">
        <f>(D7*0.12)</f>
        <v>174.43871999999999</v>
      </c>
      <c r="N7" s="86">
        <v>31037.123039999999</v>
      </c>
    </row>
    <row r="8" spans="1:14" s="58" customFormat="1" x14ac:dyDescent="0.3">
      <c r="A8" s="59">
        <v>113</v>
      </c>
      <c r="B8" s="60">
        <v>30970.072813679999</v>
      </c>
      <c r="C8" s="61">
        <f t="shared" ref="C8:C14" si="0">SUM(B8/4.33)</f>
        <v>7152.4417583556578</v>
      </c>
      <c r="D8" s="62">
        <f t="shared" ref="D8:D14" si="1">(C8/5)</f>
        <v>1430.4883516711316</v>
      </c>
      <c r="E8" s="63">
        <f t="shared" ref="E8:E14" si="2">(C8/40)</f>
        <v>178.81104395889145</v>
      </c>
      <c r="F8" s="96">
        <f t="shared" ref="F8:F14" si="3">(E8*2.3)</f>
        <v>411.26540110545028</v>
      </c>
      <c r="G8" s="97"/>
      <c r="H8" s="96">
        <f t="shared" ref="H8:H14" si="4">(E8*1.3)</f>
        <v>232.45435714655889</v>
      </c>
      <c r="I8" s="114"/>
      <c r="J8" s="62">
        <f t="shared" ref="J8:J14" si="5">(D8*0.1)</f>
        <v>143.04883516711317</v>
      </c>
      <c r="K8" s="62">
        <f t="shared" ref="K8:K14" si="6">(D8*0.12)</f>
        <v>171.65860220053577</v>
      </c>
      <c r="N8" s="86">
        <v>30542.47812</v>
      </c>
    </row>
    <row r="9" spans="1:14" s="58" customFormat="1" x14ac:dyDescent="0.3">
      <c r="A9" s="59">
        <v>111</v>
      </c>
      <c r="B9" s="60">
        <v>30466.363973760002</v>
      </c>
      <c r="C9" s="61">
        <f t="shared" si="0"/>
        <v>7036.1117722309473</v>
      </c>
      <c r="D9" s="62">
        <f t="shared" si="1"/>
        <v>1407.2223544461895</v>
      </c>
      <c r="E9" s="63">
        <f t="shared" si="2"/>
        <v>175.90279430577368</v>
      </c>
      <c r="F9" s="96">
        <f t="shared" si="3"/>
        <v>404.57642690327941</v>
      </c>
      <c r="G9" s="97"/>
      <c r="H9" s="96">
        <f t="shared" si="4"/>
        <v>228.67363259750579</v>
      </c>
      <c r="I9" s="114"/>
      <c r="J9" s="62">
        <f t="shared" si="5"/>
        <v>140.72223544461895</v>
      </c>
      <c r="K9" s="62">
        <f t="shared" si="6"/>
        <v>168.86668253354273</v>
      </c>
      <c r="N9" s="86">
        <v>30045.723840000002</v>
      </c>
    </row>
    <row r="10" spans="1:14" s="58" customFormat="1" x14ac:dyDescent="0.3">
      <c r="A10" s="59">
        <v>109</v>
      </c>
      <c r="B10" s="60">
        <v>29964.794024880001</v>
      </c>
      <c r="C10" s="61">
        <f t="shared" si="0"/>
        <v>6920.2757563233254</v>
      </c>
      <c r="D10" s="62">
        <f t="shared" si="1"/>
        <v>1384.055151264665</v>
      </c>
      <c r="E10" s="63">
        <f t="shared" si="2"/>
        <v>173.00689390808313</v>
      </c>
      <c r="F10" s="96">
        <f t="shared" si="3"/>
        <v>397.91585598859115</v>
      </c>
      <c r="G10" s="97"/>
      <c r="H10" s="96">
        <f t="shared" si="4"/>
        <v>224.90896208050808</v>
      </c>
      <c r="I10" s="114"/>
      <c r="J10" s="62">
        <f t="shared" si="5"/>
        <v>138.4055151264665</v>
      </c>
      <c r="K10" s="62">
        <f t="shared" si="6"/>
        <v>166.08661815175981</v>
      </c>
      <c r="N10" s="86">
        <v>29551.07892</v>
      </c>
    </row>
    <row r="11" spans="1:14" s="58" customFormat="1" x14ac:dyDescent="0.3">
      <c r="A11" s="59">
        <v>106</v>
      </c>
      <c r="B11" s="60">
        <v>29210.834933279999</v>
      </c>
      <c r="C11" s="61">
        <f t="shared" si="0"/>
        <v>6746.151254799076</v>
      </c>
      <c r="D11" s="62">
        <f t="shared" si="1"/>
        <v>1349.2302509598153</v>
      </c>
      <c r="E11" s="63">
        <f t="shared" si="2"/>
        <v>168.65378136997691</v>
      </c>
      <c r="F11" s="96">
        <f t="shared" si="3"/>
        <v>387.90369715094687</v>
      </c>
      <c r="G11" s="97"/>
      <c r="H11" s="96">
        <f t="shared" si="4"/>
        <v>219.24991578096999</v>
      </c>
      <c r="I11" s="114"/>
      <c r="J11" s="62">
        <f t="shared" si="5"/>
        <v>134.92302509598153</v>
      </c>
      <c r="K11" s="62">
        <f t="shared" si="6"/>
        <v>161.90763011517782</v>
      </c>
      <c r="N11" s="86">
        <v>28807.52952</v>
      </c>
    </row>
    <row r="12" spans="1:14" s="58" customFormat="1" x14ac:dyDescent="0.3">
      <c r="A12" s="59">
        <v>103</v>
      </c>
      <c r="B12" s="60">
        <v>28457.9452872</v>
      </c>
      <c r="C12" s="61">
        <f t="shared" si="0"/>
        <v>6572.2737383833719</v>
      </c>
      <c r="D12" s="62">
        <f t="shared" si="1"/>
        <v>1314.4547476766743</v>
      </c>
      <c r="E12" s="63">
        <f t="shared" si="2"/>
        <v>164.30684345958429</v>
      </c>
      <c r="F12" s="96">
        <f t="shared" si="3"/>
        <v>377.90573995704381</v>
      </c>
      <c r="G12" s="97"/>
      <c r="H12" s="96">
        <f t="shared" si="4"/>
        <v>213.59889649745958</v>
      </c>
      <c r="I12" s="114"/>
      <c r="J12" s="62">
        <f t="shared" si="5"/>
        <v>131.44547476766743</v>
      </c>
      <c r="K12" s="62">
        <f t="shared" si="6"/>
        <v>157.7345697212009</v>
      </c>
      <c r="N12" s="86">
        <v>28065.034800000001</v>
      </c>
    </row>
    <row r="13" spans="1:14" s="58" customFormat="1" x14ac:dyDescent="0.3">
      <c r="A13" s="59">
        <v>100</v>
      </c>
      <c r="B13" s="60">
        <v>27703.986195600002</v>
      </c>
      <c r="C13" s="61">
        <f t="shared" si="0"/>
        <v>6398.1492368591225</v>
      </c>
      <c r="D13" s="62">
        <f t="shared" si="1"/>
        <v>1279.6298473718246</v>
      </c>
      <c r="E13" s="63">
        <f t="shared" si="2"/>
        <v>159.95373092147807</v>
      </c>
      <c r="F13" s="96">
        <f t="shared" si="3"/>
        <v>367.89358111939953</v>
      </c>
      <c r="G13" s="97"/>
      <c r="H13" s="96">
        <f t="shared" si="4"/>
        <v>207.93985019792149</v>
      </c>
      <c r="I13" s="114"/>
      <c r="J13" s="62">
        <f t="shared" si="5"/>
        <v>127.96298473718247</v>
      </c>
      <c r="K13" s="62">
        <f t="shared" si="6"/>
        <v>153.55558168461894</v>
      </c>
      <c r="N13" s="86">
        <v>27321.485400000001</v>
      </c>
    </row>
    <row r="14" spans="1:14" s="58" customFormat="1" x14ac:dyDescent="0.3">
      <c r="A14" s="64">
        <v>90</v>
      </c>
      <c r="B14" s="65">
        <v>25266.719855520001</v>
      </c>
      <c r="C14" s="66">
        <f t="shared" si="0"/>
        <v>5835.2701744849883</v>
      </c>
      <c r="D14" s="67">
        <f t="shared" si="1"/>
        <v>1167.0540348969976</v>
      </c>
      <c r="E14" s="68">
        <f t="shared" si="2"/>
        <v>145.8817543621247</v>
      </c>
      <c r="F14" s="110">
        <f t="shared" si="3"/>
        <v>335.52803503288675</v>
      </c>
      <c r="G14" s="111"/>
      <c r="H14" s="110">
        <f t="shared" si="4"/>
        <v>189.64628067076211</v>
      </c>
      <c r="I14" s="115"/>
      <c r="J14" s="67">
        <f t="shared" si="5"/>
        <v>116.70540348969976</v>
      </c>
      <c r="K14" s="62">
        <f t="shared" si="6"/>
        <v>140.04648418763969</v>
      </c>
      <c r="N14" s="86">
        <v>24917.86968</v>
      </c>
    </row>
    <row r="15" spans="1:14" s="9" customFormat="1" x14ac:dyDescent="0.2">
      <c r="A15" s="70"/>
      <c r="B15" s="71"/>
      <c r="C15" s="71"/>
      <c r="D15" s="71"/>
      <c r="E15" s="44"/>
      <c r="F15" s="44"/>
      <c r="G15" s="44"/>
      <c r="H15" s="44"/>
      <c r="I15" s="44"/>
      <c r="J15" s="44"/>
      <c r="K15" s="72"/>
    </row>
    <row r="16" spans="1:14" s="58" customFormat="1" x14ac:dyDescent="0.3">
      <c r="A16" s="73" t="s">
        <v>42</v>
      </c>
      <c r="B16" s="74"/>
      <c r="C16" s="74"/>
      <c r="D16" s="74"/>
      <c r="E16" s="74"/>
      <c r="F16" s="74"/>
      <c r="G16" s="75">
        <v>25</v>
      </c>
      <c r="H16" s="74"/>
      <c r="I16" s="74"/>
      <c r="J16" s="74"/>
      <c r="K16" s="76"/>
    </row>
  </sheetData>
  <mergeCells count="24">
    <mergeCell ref="F11:G11"/>
    <mergeCell ref="F12:G12"/>
    <mergeCell ref="F13:G13"/>
    <mergeCell ref="F14:G14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F6:G6"/>
    <mergeCell ref="F7:G7"/>
    <mergeCell ref="F8:G8"/>
    <mergeCell ref="F9:G9"/>
    <mergeCell ref="F10:G10"/>
    <mergeCell ref="J1:K1"/>
    <mergeCell ref="J2:K2"/>
    <mergeCell ref="J3:K3"/>
    <mergeCell ref="E4:I4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8F3A-E798-4C2E-ACFC-9D25F6866E66}">
  <dimension ref="A1:O17"/>
  <sheetViews>
    <sheetView zoomScale="145" zoomScaleNormal="145" workbookViewId="0">
      <selection activeCell="D16" sqref="D16"/>
    </sheetView>
  </sheetViews>
  <sheetFormatPr defaultRowHeight="16.5" x14ac:dyDescent="0.3"/>
  <cols>
    <col min="1" max="1" width="11.75" bestFit="1" customWidth="1"/>
    <col min="2" max="2" width="12.25" bestFit="1" customWidth="1"/>
    <col min="3" max="3" width="13.375" bestFit="1" customWidth="1"/>
    <col min="4" max="4" width="9.75" bestFit="1" customWidth="1"/>
    <col min="5" max="6" width="11.625" customWidth="1"/>
    <col min="8" max="8" width="9.75" bestFit="1" customWidth="1"/>
    <col min="14" max="15" width="11.125" customWidth="1"/>
  </cols>
  <sheetData>
    <row r="1" spans="1:15" x14ac:dyDescent="0.3">
      <c r="A1" t="s">
        <v>0</v>
      </c>
      <c r="B1" t="s">
        <v>44</v>
      </c>
      <c r="C1" s="1" t="s">
        <v>47</v>
      </c>
      <c r="E1" s="50"/>
      <c r="F1" s="51"/>
      <c r="G1" s="51"/>
      <c r="H1" s="51"/>
      <c r="I1" s="104" t="s">
        <v>5</v>
      </c>
      <c r="J1" s="105"/>
      <c r="K1" s="105"/>
      <c r="L1" s="105"/>
      <c r="M1" s="106"/>
      <c r="N1" s="51"/>
      <c r="O1" s="51"/>
    </row>
    <row r="2" spans="1:15" ht="30" x14ac:dyDescent="0.3">
      <c r="A2">
        <v>90</v>
      </c>
      <c r="B2" s="2">
        <v>24918</v>
      </c>
      <c r="C2" s="3">
        <f>ROUND(VLOOKUP(Tabell1[[#This Row],[Löneklass]],'Lönetabell 2022'!$A$7:$B$14,2,FALSE),0)</f>
        <v>25267</v>
      </c>
      <c r="E2" s="52" t="s">
        <v>0</v>
      </c>
      <c r="F2" s="52" t="s">
        <v>1</v>
      </c>
      <c r="G2" s="52" t="s">
        <v>32</v>
      </c>
      <c r="H2" s="52" t="s">
        <v>33</v>
      </c>
      <c r="I2" s="53" t="s">
        <v>34</v>
      </c>
      <c r="J2" s="107" t="s">
        <v>35</v>
      </c>
      <c r="K2" s="108"/>
      <c r="L2" s="107" t="s">
        <v>36</v>
      </c>
      <c r="M2" s="109"/>
      <c r="N2" s="52" t="s">
        <v>37</v>
      </c>
      <c r="O2" s="52" t="s">
        <v>38</v>
      </c>
    </row>
    <row r="3" spans="1:15" x14ac:dyDescent="0.3">
      <c r="A3">
        <v>100</v>
      </c>
      <c r="B3" s="2">
        <v>27321</v>
      </c>
      <c r="C3" s="3">
        <f>ROUND(VLOOKUP(Tabell1[[#This Row],[Löneklass]],'Lönetabell 2022'!$A$7:$B$14,2,FALSE),0)</f>
        <v>27704</v>
      </c>
      <c r="E3" s="54"/>
      <c r="F3" s="54"/>
      <c r="G3" s="55" t="s">
        <v>39</v>
      </c>
      <c r="H3" s="55" t="s">
        <v>40</v>
      </c>
      <c r="I3" s="56" t="s">
        <v>41</v>
      </c>
      <c r="J3" s="112">
        <v>1.3</v>
      </c>
      <c r="K3" s="116"/>
      <c r="L3" s="112">
        <v>1.3</v>
      </c>
      <c r="M3" s="113"/>
      <c r="N3" s="57">
        <v>0.1</v>
      </c>
      <c r="O3" s="57">
        <v>0.12</v>
      </c>
    </row>
    <row r="4" spans="1:15" x14ac:dyDescent="0.3">
      <c r="A4">
        <v>103</v>
      </c>
      <c r="B4" s="2">
        <v>28065</v>
      </c>
      <c r="C4" s="3">
        <f>ROUND(VLOOKUP(Tabell1[[#This Row],[Löneklass]],'Lönetabell 2022'!$A$7:$B$14,2,FALSE),0)</f>
        <v>28458</v>
      </c>
      <c r="E4" s="64">
        <f>(A12)</f>
        <v>110</v>
      </c>
      <c r="F4" s="84">
        <f>(B15)</f>
        <v>30216</v>
      </c>
      <c r="G4" s="66">
        <f>SUM(F4/4.33)</f>
        <v>6978.2909930715932</v>
      </c>
      <c r="H4" s="67">
        <f>ROUND(((F4/4.33)/5),3)</f>
        <v>1395.6579999999999</v>
      </c>
      <c r="I4" s="69">
        <f>(G4/40)</f>
        <v>174.45727482678984</v>
      </c>
      <c r="J4" s="110">
        <f>(I4*2.3)</f>
        <v>401.2517321016166</v>
      </c>
      <c r="K4" s="111"/>
      <c r="L4" s="110">
        <f>(I4*1.3)</f>
        <v>226.79445727482681</v>
      </c>
      <c r="M4" s="115"/>
      <c r="N4" s="67">
        <f>(H4*0.1)</f>
        <v>139.5658</v>
      </c>
      <c r="O4" s="67">
        <f>(H4*0.12)</f>
        <v>167.47895999999997</v>
      </c>
    </row>
    <row r="5" spans="1:15" x14ac:dyDescent="0.3">
      <c r="A5">
        <v>106</v>
      </c>
      <c r="B5" s="2">
        <v>28808</v>
      </c>
      <c r="C5" s="3">
        <f>ROUND(VLOOKUP(Tabell1[[#This Row],[Löneklass]],'Lönetabell 2022'!$A$7:$B$14,2,FALSE),0)</f>
        <v>29211</v>
      </c>
      <c r="E5" s="81"/>
      <c r="F5" s="82"/>
      <c r="G5" s="82"/>
      <c r="H5" s="83"/>
      <c r="I5" s="83"/>
      <c r="J5" s="83"/>
      <c r="K5" s="83"/>
      <c r="L5" s="83"/>
      <c r="M5" s="83"/>
      <c r="N5" s="83"/>
      <c r="O5" s="83"/>
    </row>
    <row r="6" spans="1:15" x14ac:dyDescent="0.3">
      <c r="A6">
        <v>109</v>
      </c>
      <c r="B6" s="2">
        <v>29551</v>
      </c>
      <c r="C6" s="3">
        <f>ROUND(VLOOKUP(Tabell1[[#This Row],[Löneklass]],'Lönetabell 2022'!$A$7:$B$14,2,FALSE),0)</f>
        <v>29965</v>
      </c>
      <c r="E6" s="81"/>
      <c r="F6" s="82"/>
      <c r="G6" s="82"/>
      <c r="H6" s="83"/>
      <c r="I6" s="83"/>
      <c r="J6" s="83"/>
      <c r="K6" s="83"/>
      <c r="L6" s="83"/>
      <c r="M6" s="83"/>
      <c r="N6" s="83"/>
      <c r="O6" s="83"/>
    </row>
    <row r="7" spans="1:15" x14ac:dyDescent="0.3">
      <c r="A7">
        <v>111</v>
      </c>
      <c r="B7" s="2">
        <v>30046</v>
      </c>
      <c r="C7" s="3">
        <f>ROUND(VLOOKUP(Tabell1[[#This Row],[Löneklass]],'Lönetabell 2022'!$A$7:$B$14,2,FALSE),0)</f>
        <v>30466</v>
      </c>
      <c r="E7" s="81"/>
      <c r="F7" s="82"/>
      <c r="G7" s="82"/>
      <c r="H7" s="83"/>
      <c r="I7" s="83"/>
      <c r="J7" s="83"/>
      <c r="K7" s="83"/>
      <c r="L7" s="83"/>
      <c r="M7" s="83"/>
      <c r="N7" s="83"/>
      <c r="O7" s="83"/>
    </row>
    <row r="8" spans="1:15" x14ac:dyDescent="0.3">
      <c r="A8">
        <v>113</v>
      </c>
      <c r="B8" s="2">
        <v>30542</v>
      </c>
      <c r="C8" s="3">
        <f>ROUND(VLOOKUP(Tabell1[[#This Row],[Löneklass]],'Lönetabell 2022'!$A$7:$B$14,2,FALSE),0)</f>
        <v>30970</v>
      </c>
      <c r="E8" s="81"/>
      <c r="F8" s="82"/>
      <c r="G8" s="82"/>
      <c r="H8" s="83"/>
      <c r="I8" s="83"/>
      <c r="J8" s="83"/>
      <c r="K8" s="83"/>
      <c r="L8" s="83"/>
      <c r="M8" s="83"/>
      <c r="N8" s="83"/>
      <c r="O8" s="83"/>
    </row>
    <row r="9" spans="1:15" x14ac:dyDescent="0.3">
      <c r="A9">
        <v>115</v>
      </c>
      <c r="B9" s="2">
        <v>31037</v>
      </c>
      <c r="C9" s="3">
        <f>ROUND(VLOOKUP(Tabell1[[#This Row],[Löneklass]],'Lönetabell 2022'!$A$7:$B$14,2,FALSE),0)</f>
        <v>31472</v>
      </c>
      <c r="E9" s="81"/>
      <c r="F9" s="82"/>
      <c r="G9" s="82"/>
      <c r="H9" s="83"/>
      <c r="I9" s="83"/>
      <c r="J9" s="83"/>
      <c r="K9" s="83"/>
      <c r="L9" s="83"/>
      <c r="M9" s="83"/>
      <c r="N9" s="83"/>
      <c r="O9" s="83"/>
    </row>
    <row r="10" spans="1:15" x14ac:dyDescent="0.3">
      <c r="E10" s="81"/>
      <c r="F10" s="82"/>
      <c r="G10" s="82"/>
      <c r="H10" s="82"/>
      <c r="I10" s="83"/>
      <c r="J10" s="83"/>
      <c r="K10" s="83"/>
      <c r="L10" s="83"/>
      <c r="M10" s="83"/>
      <c r="N10" s="83"/>
      <c r="O10" s="83"/>
    </row>
    <row r="11" spans="1:15" x14ac:dyDescent="0.3">
      <c r="E11" s="81"/>
      <c r="F11" s="82"/>
      <c r="G11" s="82"/>
      <c r="H11" s="82"/>
      <c r="I11" s="83"/>
      <c r="J11" s="83"/>
      <c r="K11" s="83"/>
      <c r="L11" s="83"/>
      <c r="M11" s="83"/>
      <c r="N11" s="83"/>
      <c r="O11" s="83"/>
    </row>
    <row r="12" spans="1:15" x14ac:dyDescent="0.3">
      <c r="A12" s="78">
        <f>('Övertid 2022'!B10)</f>
        <v>110</v>
      </c>
      <c r="B12" s="78"/>
      <c r="H12" s="87"/>
    </row>
    <row r="13" spans="1:15" x14ac:dyDescent="0.3">
      <c r="A13" s="78">
        <f>IF($A$12&gt;=$A$9,A8,INDEX(Tabell1[],MATCH($A$12,Tabell1[Löneklass],1),1))</f>
        <v>109</v>
      </c>
      <c r="B13" s="79">
        <f>IF($A$12&gt;=$A$9,B8,INDEX(Tabell1[],MATCH($A$12,Tabell1[Löneklass],1),3))</f>
        <v>29965</v>
      </c>
      <c r="H13" s="87"/>
    </row>
    <row r="14" spans="1:15" x14ac:dyDescent="0.3">
      <c r="A14" s="78" cm="1">
        <f t="array" ref="A14">IF($A$12&gt;=$A$9,A9,INDEX(Tabell1[],MATCH($A$12,Tabell1[Löneklass],1)+1,1))</f>
        <v>111</v>
      </c>
      <c r="B14" s="79" cm="1">
        <f t="array" ref="B14">IF($A$12&gt;=$A$9,B9,INDEX(Tabell1[],MATCH($A$12,Tabell1[Löneklass],1)+1,3))</f>
        <v>30466</v>
      </c>
      <c r="D14" s="4"/>
      <c r="H14" s="87"/>
    </row>
    <row r="15" spans="1:15" x14ac:dyDescent="0.3">
      <c r="A15" s="78"/>
      <c r="B15" s="80" cm="1">
        <f t="array" ref="B15">ROUND(TREND(B13:B14,A13:A14,A12),0)</f>
        <v>30216</v>
      </c>
      <c r="H15" s="87"/>
    </row>
    <row r="16" spans="1:15" x14ac:dyDescent="0.3">
      <c r="H16" s="87"/>
    </row>
    <row r="17" spans="8:8" x14ac:dyDescent="0.3">
      <c r="H17" s="87"/>
    </row>
  </sheetData>
  <mergeCells count="7">
    <mergeCell ref="I1:M1"/>
    <mergeCell ref="J2:K2"/>
    <mergeCell ref="L2:M2"/>
    <mergeCell ref="J3:K3"/>
    <mergeCell ref="J4:K4"/>
    <mergeCell ref="L3:M3"/>
    <mergeCell ref="L4:M4"/>
  </mergeCells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15FD2C2D43340BC72BB48642A11A1" ma:contentTypeVersion="13" ma:contentTypeDescription="Skapa ett nytt dokument." ma:contentTypeScope="" ma:versionID="8d1b1bf88d5c9d34004e818abb9675c1">
  <xsd:schema xmlns:xsd="http://www.w3.org/2001/XMLSchema" xmlns:xs="http://www.w3.org/2001/XMLSchema" xmlns:p="http://schemas.microsoft.com/office/2006/metadata/properties" xmlns:ns2="4754179d-6d69-49dd-94b8-5e2cbf825b81" xmlns:ns3="b2dee862-ddeb-4052-a2bf-5690be7ecc92" targetNamespace="http://schemas.microsoft.com/office/2006/metadata/properties" ma:root="true" ma:fieldsID="8248557001a8756bad51a404414f35c1" ns2:_="" ns3:_="">
    <xsd:import namespace="4754179d-6d69-49dd-94b8-5e2cbf825b81"/>
    <xsd:import namespace="b2dee862-ddeb-4052-a2bf-5690be7ec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4179d-6d69-49dd-94b8-5e2cbf825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ee862-ddeb-4052-a2bf-5690be7ec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018B3-58A3-410C-8CD2-5A9ACCC597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8598CC-8A14-4023-B558-4901E5762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54179d-6d69-49dd-94b8-5e2cbf825b81"/>
    <ds:schemaRef ds:uri="b2dee862-ddeb-4052-a2bf-5690be7ec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88BA73-F861-4627-BD84-5F02AF6D3E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Övertid 2022</vt:lpstr>
      <vt:lpstr>OB 2022</vt:lpstr>
      <vt:lpstr>Lönetabell 2022</vt:lpstr>
      <vt:lpstr>Medianlön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Schön</dc:creator>
  <cp:lastModifiedBy>Johan Schön</cp:lastModifiedBy>
  <dcterms:created xsi:type="dcterms:W3CDTF">2020-12-11T07:45:22Z</dcterms:created>
  <dcterms:modified xsi:type="dcterms:W3CDTF">2022-03-21T09:50:40Z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0x0101004A815FD2C2D43340BC72BB48642A11A1</vt:lpwstr>
  </property>
</Properties>
</file>